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5D56EA5-C503-4A0F-AA34-562027ECF3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2" l="1"/>
  <c r="F25" i="22" s="1"/>
  <c r="E24" i="22"/>
  <c r="E25" i="22" s="1"/>
  <c r="D24" i="22"/>
  <c r="D25" i="22" s="1"/>
  <c r="F17" i="22"/>
  <c r="F18" i="22" s="1"/>
  <c r="E17" i="22"/>
  <c r="E18" i="22" s="1"/>
  <c r="D17" i="22"/>
  <c r="D18" i="22" s="1"/>
  <c r="F10" i="22"/>
  <c r="F11" i="22" s="1"/>
  <c r="E10" i="22"/>
  <c r="E11" i="22" s="1"/>
  <c r="D10" i="22"/>
  <c r="D11" i="22" s="1"/>
  <c r="L61" i="16" l="1"/>
  <c r="M61" i="16"/>
  <c r="N61" i="16"/>
  <c r="L54" i="16"/>
  <c r="M54" i="16"/>
  <c r="N54" i="16"/>
  <c r="L78" i="16"/>
  <c r="M78" i="16"/>
  <c r="N78" i="16"/>
  <c r="L25" i="16"/>
  <c r="M25" i="16"/>
  <c r="N25" i="16"/>
  <c r="I9" i="15"/>
  <c r="I10" i="15" s="1"/>
  <c r="H9" i="15"/>
  <c r="H10" i="15" s="1"/>
  <c r="G9" i="15"/>
  <c r="G10" i="15" s="1"/>
  <c r="L17" i="16" l="1"/>
  <c r="M17" i="16"/>
  <c r="N17" i="16"/>
  <c r="M67" i="16"/>
  <c r="N67" i="16"/>
  <c r="L67" i="16"/>
  <c r="L40" i="16"/>
  <c r="M40" i="16"/>
  <c r="N40" i="16"/>
  <c r="L31" i="16"/>
  <c r="M31" i="16"/>
  <c r="N31" i="16"/>
  <c r="L70" i="16"/>
  <c r="M70" i="16"/>
  <c r="N70" i="16"/>
  <c r="L47" i="16"/>
  <c r="M47" i="16"/>
  <c r="N47" i="16"/>
  <c r="N57" i="16" l="1"/>
  <c r="N62" i="16" s="1"/>
  <c r="M57" i="16"/>
  <c r="M62" i="16" s="1"/>
  <c r="L57" i="16"/>
  <c r="L62" i="16" s="1"/>
  <c r="L43" i="16"/>
  <c r="M43" i="16"/>
  <c r="N43" i="16"/>
  <c r="L21" i="16" l="1"/>
  <c r="M21" i="16"/>
  <c r="N21" i="16"/>
  <c r="M81" i="16"/>
  <c r="N81" i="16"/>
  <c r="L81" i="16"/>
  <c r="M84" i="16"/>
  <c r="N84" i="16"/>
  <c r="L84" i="16"/>
  <c r="M85" i="16" l="1"/>
  <c r="N85" i="16"/>
  <c r="L85" i="16"/>
  <c r="N48" i="16"/>
  <c r="L48" i="16"/>
  <c r="M48" i="16"/>
  <c r="M86" i="16" l="1"/>
  <c r="D5" i="12" s="1"/>
  <c r="N86" i="16"/>
  <c r="I5" i="12" s="1"/>
  <c r="L86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<sst xmlns="http://schemas.openxmlformats.org/spreadsheetml/2006/main" count="540" uniqueCount="339">
  <si>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</si>
  <si>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</si>
  <si>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</si>
  <si>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</si>
  <si>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</si>
  <si>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</si>
  <si>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</si>
  <si>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</si>
  <si>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</si>
  <si>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</si>
  <si>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</si>
  <si>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</si>
  <si>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</si>
  <si>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</si>
  <si>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</si>
  <si>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</si>
  <si>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</si>
  <si>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</si>
  <si>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</si>
  <si>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</si>
  <si>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</si>
  <si>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</si>
  <si>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</si>
  <si>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</si>
  <si>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</si>
  <si>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</si>
  <si>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</si>
  <si>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</si>
  <si>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</si>
  <si>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</si>
  <si>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</si>
  <si>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</si>
  <si>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</si>
  <si>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</si>
  <si>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</si>
  <si>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</si>
  <si>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</si>
  <si>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</si>
  <si>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</si>
  <si>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</si>
  <si>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</si>
  <si>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</si>
  <si>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</si>
  <si>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</si>
  <si>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</si>
  <si>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</si>
  <si>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</si>
  <si>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</si>
  <si>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</si>
  <si>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</si>
  <si>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</si>
  <si>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</si>
  <si>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</si>
  <si>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</si>
  <si>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</si>
  <si>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</si>
  <si>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</si>
  <si>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</si>
  <si>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</si>
  <si>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</si>
  <si>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</si>
  <si>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</si>
  <si>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</si>
  <si>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</si>
  <si>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</si>
  <si>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</si>
  <si>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</si>
  <si>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</si>
  <si>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</si>
  <si>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</si>
  <si>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</si>
  <si>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</si>
  <si>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</si>
  <si>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</si>
  <si>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</si>
  <si>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</si>
  <si>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</si>
  <si>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</si>
  <si>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</si>
  <si>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</si>
  <si>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</si>
  <si>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</si>
  <si>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</si>
  <si>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</si>
  <si>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</si>
  <si>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</si>
  <si>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</si>
  <si>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</si>
  <si>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</si>
  <si>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</si>
  <si>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</si>
  <si>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</si>
  <si>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</si>
  <si>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</si>
  <si>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</si>
  <si>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</si>
  <si>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</si>
  <si>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</si>
  <si>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</si>
  <si>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</si>
  <si>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</si>
  <si>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</si>
  <si>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</si>
  <si>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</si>
  <si>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</si>
  <si>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</si>
  <si>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</si>
  <si>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</si>
  <si>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</si>
  <si>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</si>
  <si>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</si>
  <si>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</si>
  <si>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</si>
  <si>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</si>
  <si>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</si>
  <si>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</si>
  <si>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</si>
  <si>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</si>
  <si>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</si>
  <si>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</si>
  <si>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</si>
  <si>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</si>
  <si>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</si>
  <si>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</si>
  <si>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</si>
  <si>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</si>
  <si>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</si>
  <si>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</si>
  <si>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</si>
  <si>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</si>
  <si>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</si>
  <si>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</si>
  <si>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</si>
  <si>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</si>
  <si>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</si>
  <si>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</si>
  <si>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</si>
  <si>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</si>
  <si>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</si>
  <si>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</si>
  <si>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</si>
  <si>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</si>
  <si>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</si>
  <si>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</si>
  <si>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</si>
  <si>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</si>
  <si>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</si>
  <si>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</si>
  <si>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</si>
  <si>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</si>
  <si>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</si>
  <si>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</si>
  <si>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</si>
  <si>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</si>
  <si>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</si>
  <si>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</si>
  <si>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</si>
  <si>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</si>
  <si>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</si>
  <si>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</si>
  <si>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</si>
  <si>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</si>
  <si>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</si>
  <si>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</si>
  <si>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</si>
  <si>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</si>
  <si>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</si>
  <si>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</si>
  <si>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</si>
  <si>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</si>
  <si>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</si>
  <si>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</si>
  <si>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</si>
  <si>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</si>
  <si>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</si>
  <si>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</si>
  <si>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</si>
  <si>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</si>
  <si>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</si>
  <si>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</si>
  <si>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</si>
  <si>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</si>
  <si>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</si>
  <si>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</si>
  <si>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</si>
  <si>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</si>
  <si>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</si>
  <si>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</si>
  <si>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</si>
  <si>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</si>
  <si>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</si>
  <si>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</si>
  <si>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</si>
  <si>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</si>
  <si>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</si>
  <si>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</si>
  <si>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</si>
  <si>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</si>
  <si>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</si>
  <si>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</si>
  <si>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</si>
  <si>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</si>
  <si>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</si>
  <si>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</si>
  <si>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</si>
  <si>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</si>
  <si>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</si>
  <si>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</si>
  <si>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</si>
  <si>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</si>
  <si>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</si>
  <si>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</si>
  <si>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</si>
  <si>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</si>
  <si>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</si>
  <si>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</si>
  <si>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</si>
  <si>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</si>
  <si>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</si>
  <si>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</si>
  <si>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</si>
  <si>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</si>
  <si>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</si>
  <si>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</si>
  <si>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</si>
  <si>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</si>
  <si>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</si>
  <si>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</si>
  <si>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</si>
  <si>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</si>
  <si>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</si>
  <si>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</si>
  <si>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</si>
  <si>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</si>
  <si>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</si>
  <si>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</si>
  <si>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</si>
  <si>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</si>
  <si>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</si>
  <si>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</si>
  <si>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</si>
  <si>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</si>
  <si>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</si>
  <si>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</si>
  <si>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</si>
  <si>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</si>
  <si>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</si>
  <si>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</si>
  <si>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</si>
  <si>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</si>
  <si>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</si>
  <si>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</si>
  <si>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</si>
  <si>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</si>
  <si>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</si>
  <si>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</si>
  <si>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</si>
  <si>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</si>
  <si>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</si>
  <si>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</si>
  <si>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</si>
  <si>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</si>
  <si>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</si>
  <si>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</si>
  <si>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</si>
  <si>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</si>
  <si>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</si>
  <si>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</si>
  <si>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</si>
  <si>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</si>
  <si>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</si>
  <si>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</si>
  <si>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</si>
  <si>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</si>
  <si>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</si>
  <si>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</si>
  <si>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</si>
  <si>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</si>
  <si>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</si>
  <si>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</si>
  <si>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</si>
  <si>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</si>
  <si>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</si>
  <si>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</si>
  <si>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</si>
  <si>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</si>
  <si>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</si>
  <si>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</si>
  <si>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</si>
  <si>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</si>
  <si>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</si>
  <si>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</si>
  <si>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</si>
  <si>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</si>
  <si>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</si>
  <si>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</si>
  <si>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</si>
  <si>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</si>
  <si>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</si>
  <si>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</si>
  <si>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</si>
  <si>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</si>
  <si>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</si>
  <si>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</si>
  <si>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</si>
  <si>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</si>
  <si>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</si>
  <si>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</si>
  <si>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</si>
  <si>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</si>
  <si>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</si>
  <si>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</si>
  <si>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</si>
  <si>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</si>
  <si>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Bulletin No (40)</t>
  </si>
  <si>
    <t>ISX Trading Indices of Monday 2/3/2026</t>
  </si>
  <si>
    <t>Monday 2/3/2026</t>
  </si>
  <si>
    <t>Iraq Stock Exchange not trading companies of Monday 2/3/2026</t>
  </si>
  <si>
    <t xml:space="preserve">Regular Market Bulletin No (40) </t>
  </si>
  <si>
    <t>Second Platform Market Bulletin No (40)</t>
  </si>
  <si>
    <t xml:space="preserve">Undisclosed Platform Companies Bulletin No (40) </t>
  </si>
  <si>
    <t>Total Of Money Service Sector</t>
  </si>
  <si>
    <t xml:space="preserve">Total </t>
  </si>
  <si>
    <t xml:space="preserve">OTC Platform Trading Bulletin No (40) </t>
  </si>
  <si>
    <t>Non Iraqis' Bulletin  Monday    March  2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</si>
  <si>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</si>
  <si>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</si>
  <si>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</si>
  <si>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</si>
  <si>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</si>
  <si>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</si>
  <si>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</si>
  <si>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</si>
  <si>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</si>
  <si>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</si>
  <si>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</si>
  <si>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Total Bank sector</t>
  </si>
  <si>
    <t>Non Iraqi Trading of Second Market (Sell)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</si>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</sst>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164" fontId="8" fillId="3" borderId="140" xfId="0" applyNumberFormat="1" applyFont="1" applyFill="1" applyBorder="1" applyAlignment="1">
      <alignment horizontal="center" vertical="center"/>
    </xf>
    <xf numFmtId="4" fontId="8" fillId="3" borderId="140" xfId="0" applyNumberFormat="1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center" vertical="center"/>
    </xf>
    <xf numFmtId="3" fontId="8" fillId="3" borderId="140" xfId="0" applyNumberFormat="1" applyFont="1" applyFill="1" applyBorder="1" applyAlignment="1">
      <alignment horizontal="center" vertical="center"/>
    </xf>
    <xf numFmtId="3" fontId="8" fillId="0" borderId="140" xfId="1" applyNumberFormat="1" applyFont="1" applyBorder="1" applyAlignment="1">
      <alignment horizontal="center" vertical="center" wrapText="1"/>
    </xf>
    <xf numFmtId="164" fontId="8" fillId="3" borderId="141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8" fillId="3" borderId="141" xfId="0" applyFont="1" applyFill="1" applyBorder="1" applyAlignment="1">
      <alignment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3" xfId="0" applyNumberFormat="1" applyFont="1" applyFill="1" applyBorder="1" applyAlignment="1">
      <alignment horizontal="center" vertical="center"/>
    </xf>
    <xf numFmtId="4" fontId="75" fillId="3" borderId="140" xfId="0" applyNumberFormat="1" applyFont="1" applyFill="1" applyBorder="1" applyAlignment="1">
      <alignment horizontal="center" vertical="center"/>
    </xf>
    <xf numFmtId="4" fontId="76" fillId="3" borderId="140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7" fillId="0" borderId="0" xfId="0" applyFont="1"/>
    <xf numFmtId="0" fontId="78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4" fontId="79" fillId="0" borderId="9" xfId="0" applyNumberFormat="1" applyFont="1" applyBorder="1" applyAlignment="1">
      <alignment horizontal="center" vertical="center"/>
    </xf>
    <xf numFmtId="0" fontId="6" fillId="3" borderId="54" xfId="1" applyFont="1" applyFill="1" applyBorder="1" applyAlignment="1">
      <alignment horizontal="left" vertical="center"/>
    </xf>
    <xf numFmtId="165" fontId="6" fillId="0" borderId="54" xfId="1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13" fillId="0" borderId="0" xfId="0" applyFont="1" applyAlignment="1">
      <alignment vertical="center"/>
    </xf>
    <xf numFmtId="0" fontId="6" fillId="4" borderId="146" xfId="1" applyFont="1" applyFill="1" applyBorder="1" applyAlignment="1">
      <alignment horizontal="center" vertical="center" wrapText="1"/>
    </xf>
    <xf numFmtId="0" fontId="6" fillId="4" borderId="147" xfId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0" fontId="8" fillId="0" borderId="143" xfId="0" applyFont="1" applyBorder="1" applyAlignment="1">
      <alignment horizontal="left" vertical="center"/>
    </xf>
    <xf numFmtId="0" fontId="8" fillId="0" borderId="143" xfId="0" applyFont="1" applyBorder="1" applyAlignment="1">
      <alignment horizontal="center" vertical="center"/>
    </xf>
    <xf numFmtId="165" fontId="80" fillId="0" borderId="143" xfId="0" applyNumberFormat="1" applyFont="1" applyBorder="1" applyAlignment="1">
      <alignment horizontal="center" vertical="center"/>
    </xf>
    <xf numFmtId="3" fontId="80" fillId="0" borderId="143" xfId="0" applyNumberFormat="1" applyFont="1" applyBorder="1" applyAlignment="1">
      <alignment horizontal="center" vertical="center"/>
    </xf>
    <xf numFmtId="0" fontId="8" fillId="0" borderId="150" xfId="1" applyFont="1" applyBorder="1" applyAlignment="1">
      <alignment vertical="center"/>
    </xf>
    <xf numFmtId="3" fontId="8" fillId="0" borderId="143" xfId="0" applyNumberFormat="1" applyFont="1" applyBorder="1" applyAlignment="1">
      <alignment horizontal="center" vertical="center"/>
    </xf>
    <xf numFmtId="0" fontId="8" fillId="59" borderId="143" xfId="1" applyFont="1" applyFill="1" applyBorder="1" applyAlignment="1">
      <alignment vertical="center"/>
    </xf>
    <xf numFmtId="3" fontId="8" fillId="59" borderId="143" xfId="0" applyNumberFormat="1" applyFont="1" applyFill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39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38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5" xfId="0" applyFont="1" applyBorder="1" applyAlignment="1">
      <alignment horizontal="center" vertical="center"/>
    </xf>
    <xf numFmtId="0" fontId="6" fillId="0" borderId="149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4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59" borderId="14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42" xfId="0" applyNumberFormat="1" applyFont="1" applyBorder="1" applyAlignment="1">
      <alignment horizontal="center" vertical="center"/>
    </xf>
    <xf numFmtId="0" fontId="8" fillId="0" borderId="142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49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44" xfId="1" applyFont="1" applyFill="1" applyBorder="1" applyAlignment="1">
      <alignment horizontal="center" vertical="center" wrapText="1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3" borderId="144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44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3" borderId="149" xfId="0" applyFont="1" applyFill="1" applyBorder="1" applyAlignment="1">
      <alignment horizontal="center" vertical="center"/>
    </xf>
    <xf numFmtId="3" fontId="8" fillId="3" borderId="153" xfId="0" applyNumberFormat="1" applyFont="1" applyFill="1" applyBorder="1" applyAlignment="1">
      <alignment horizontal="center" vertical="center"/>
    </xf>
    <xf numFmtId="164" fontId="8" fillId="3" borderId="153" xfId="0" applyNumberFormat="1" applyFont="1" applyFill="1" applyBorder="1" applyAlignment="1">
      <alignment horizontal="center" vertical="center"/>
    </xf>
    <xf numFmtId="4" fontId="8" fillId="3" borderId="153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50" xfId="0" applyFont="1" applyFill="1" applyBorder="1" applyAlignment="1">
      <alignment vertical="center" wrapText="1"/>
    </xf>
    <xf numFmtId="0" fontId="83" fillId="60" borderId="150" xfId="0" applyFont="1" applyFill="1" applyBorder="1" applyAlignment="1">
      <alignment horizontal="center" vertical="center" wrapText="1"/>
    </xf>
    <xf numFmtId="1" fontId="83" fillId="4" borderId="150" xfId="1500" applyNumberFormat="1" applyFont="1" applyFill="1" applyBorder="1" applyAlignment="1">
      <alignment horizontal="center" vertical="center" wrapText="1"/>
    </xf>
    <xf numFmtId="167" fontId="83" fillId="60" borderId="150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167" fontId="83" fillId="0" borderId="149" xfId="1500" applyNumberFormat="1" applyFont="1" applyBorder="1" applyAlignment="1">
      <alignment horizontal="center" vertical="center"/>
    </xf>
    <xf numFmtId="167" fontId="83" fillId="0" borderId="152" xfId="1500" applyNumberFormat="1" applyFont="1" applyBorder="1" applyAlignment="1">
      <alignment horizontal="center" vertical="center"/>
    </xf>
    <xf numFmtId="167" fontId="83" fillId="0" borderId="151" xfId="1500" applyNumberFormat="1" applyFont="1" applyBorder="1" applyAlignment="1">
      <alignment horizontal="center" vertical="center"/>
    </xf>
    <xf numFmtId="167" fontId="83" fillId="0" borderId="153" xfId="1500" applyNumberFormat="1" applyFont="1" applyBorder="1" applyAlignment="1">
      <alignment vertical="center"/>
    </xf>
    <xf numFmtId="1" fontId="83" fillId="0" borderId="153" xfId="1500" applyNumberFormat="1" applyFont="1" applyBorder="1" applyAlignment="1">
      <alignment horizontal="center" vertical="center"/>
    </xf>
    <xf numFmtId="167" fontId="83" fillId="0" borderId="149" xfId="1500" applyNumberFormat="1" applyFont="1" applyBorder="1" applyAlignment="1">
      <alignment vertical="center"/>
    </xf>
    <xf numFmtId="167" fontId="78" fillId="0" borderId="151" xfId="1500" applyNumberFormat="1" applyFont="1" applyBorder="1"/>
    <xf numFmtId="167" fontId="83" fillId="0" borderId="149" xfId="1500" applyNumberFormat="1" applyFont="1" applyBorder="1" applyAlignment="1">
      <alignment horizontal="left" vertical="center"/>
    </xf>
    <xf numFmtId="167" fontId="83" fillId="0" borderId="151" xfId="1500" applyNumberFormat="1" applyFont="1" applyBorder="1" applyAlignment="1">
      <alignment horizontal="left" vertical="center"/>
    </xf>
    <xf numFmtId="167" fontId="85" fillId="0" borderId="18" xfId="1500" applyNumberFormat="1" applyFont="1" applyBorder="1" applyAlignment="1">
      <alignment horizontal="left"/>
    </xf>
    <xf numFmtId="0" fontId="86" fillId="4" borderId="153" xfId="0" applyFont="1" applyFill="1" applyBorder="1" applyAlignment="1">
      <alignment vertical="center" wrapText="1"/>
    </xf>
    <xf numFmtId="0" fontId="83" fillId="60" borderId="153" xfId="0" applyFont="1" applyFill="1" applyBorder="1" applyAlignment="1">
      <alignment horizontal="center" vertical="center" wrapText="1"/>
    </xf>
    <xf numFmtId="1" fontId="86" fillId="4" borderId="153" xfId="1500" applyNumberFormat="1" applyFont="1" applyFill="1" applyBorder="1" applyAlignment="1">
      <alignment horizontal="center" vertical="center" wrapText="1"/>
    </xf>
    <xf numFmtId="167" fontId="86" fillId="60" borderId="153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0" fontId="88" fillId="0" borderId="0" xfId="0" applyFont="1"/>
    <xf numFmtId="167" fontId="85" fillId="0" borderId="0" xfId="1500" applyNumberFormat="1" applyFont="1"/>
    <xf numFmtId="167" fontId="77" fillId="0" borderId="0" xfId="1500" applyNumberFormat="1" applyFont="1"/>
    <xf numFmtId="167" fontId="83" fillId="0" borderId="0" xfId="1500" applyNumberFormat="1" applyFont="1" applyBorder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142875</xdr:colOff>
      <xdr:row>19</xdr:row>
      <xdr:rowOff>539638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EA56B0-C188-04DC-BD65-6915A7B4A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210300" cy="2949463"/>
        </a:xfrm>
        <a:prstGeom prst="rect">
          <a:avLst/>
        </a:prstGeom>
      </xdr:spPr>
    </xdr:pic>
    <xdr:clientData/>
  </xdr:twoCellAnchor>
  <xdr:twoCellAnchor editAs="oneCell">
    <xdr:from>
      <xdr:col>7</xdr:col>
      <xdr:colOff>171451</xdr:colOff>
      <xdr:row>15</xdr:row>
      <xdr:rowOff>28575</xdr:rowOff>
    </xdr:from>
    <xdr:to>
      <xdr:col>13</xdr:col>
      <xdr:colOff>2486026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AD3419D-426F-747C-D419-1E3DF3B81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62726" y="4981575"/>
          <a:ext cx="5753100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133350</xdr:colOff>
      <xdr:row>6</xdr:row>
      <xdr:rowOff>0</xdr:rowOff>
    </xdr:from>
    <xdr:to>
      <xdr:col>14</xdr:col>
      <xdr:colOff>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92E45A7-7A27-BEBB-E08D-4C19EA9BA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24925" y="2124075"/>
          <a:ext cx="34004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30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555913-F570-B137-87F8-B631606B5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15277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19</xdr:row>
      <xdr:rowOff>304800</xdr:rowOff>
    </xdr:from>
    <xdr:to>
      <xdr:col>10</xdr:col>
      <xdr:colOff>1428751</xdr:colOff>
      <xdr:row>30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2F6C99-9E60-2F0A-39C2-B1FFF562B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05500"/>
          <a:ext cx="5010150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62</xdr:row>
      <xdr:rowOff>28256</xdr:rowOff>
    </xdr:from>
    <xdr:to>
      <xdr:col>13</xdr:col>
      <xdr:colOff>1530298</xdr:colOff>
      <xdr:row>62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23546</xdr:rowOff>
    </xdr:from>
    <xdr:to>
      <xdr:col>13</xdr:col>
      <xdr:colOff>1504340</xdr:colOff>
      <xdr:row>48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0</xdr:rowOff>
    </xdr:from>
    <xdr:to>
      <xdr:col>5</xdr:col>
      <xdr:colOff>1066800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5B8CEC9-4163-49DD-ACA4-F93DEFDA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0"/>
          <a:ext cx="14287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5" t="s">
        <v>0</v>
      </c>
      <c r="C1" s="146"/>
      <c r="D1" s="147"/>
      <c r="E1" s="148"/>
      <c r="F1" s="149"/>
      <c r="G1" s="149"/>
      <c r="H1" s="149"/>
      <c r="I1" s="149"/>
      <c r="J1" s="149"/>
      <c r="K1" s="150"/>
      <c r="L1" s="19"/>
      <c r="M1" s="19"/>
      <c r="N1" s="19"/>
    </row>
    <row r="2" spans="2:16" ht="30" customHeight="1">
      <c r="B2" s="158" t="s">
        <v>314</v>
      </c>
      <c r="C2" s="159"/>
      <c r="D2" s="16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1" t="s">
        <v>315</v>
      </c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4" t="s">
        <v>63</v>
      </c>
      <c r="C5" s="155"/>
      <c r="D5" s="156">
        <f>'Bullient '!M86+OTC!H10</f>
        <v>246633208</v>
      </c>
      <c r="E5" s="157"/>
      <c r="F5" s="23"/>
      <c r="G5" s="154" t="s">
        <v>64</v>
      </c>
      <c r="H5" s="155"/>
      <c r="I5" s="156">
        <f>'Bullient '!N86+OTC!I10</f>
        <v>498918554.19999993</v>
      </c>
      <c r="J5" s="157"/>
      <c r="K5" s="24"/>
      <c r="L5" s="154" t="s">
        <v>8</v>
      </c>
      <c r="M5" s="155"/>
      <c r="N5" s="25">
        <f>'Bullient '!L86+OTC!G10</f>
        <v>886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1"/>
      <c r="L6" s="162"/>
      <c r="M6" s="163"/>
      <c r="N6" s="28"/>
      <c r="O6" s="32"/>
    </row>
    <row r="7" spans="2:16" ht="24.95" customHeight="1">
      <c r="B7" s="164" t="s">
        <v>1</v>
      </c>
      <c r="C7" s="165"/>
      <c r="D7" s="166"/>
      <c r="E7" s="29">
        <v>945.52</v>
      </c>
      <c r="F7" s="30"/>
      <c r="G7" s="164" t="s">
        <v>5</v>
      </c>
      <c r="H7" s="165"/>
      <c r="I7" s="166"/>
      <c r="J7" s="29">
        <v>1199.79</v>
      </c>
      <c r="K7" s="133"/>
      <c r="L7" s="134"/>
      <c r="M7" s="135"/>
      <c r="N7" s="18"/>
      <c r="O7" s="32"/>
    </row>
    <row r="8" spans="2:16" ht="24.95" customHeight="1">
      <c r="B8" s="164" t="s">
        <v>2</v>
      </c>
      <c r="C8" s="165"/>
      <c r="D8" s="166"/>
      <c r="E8" s="29">
        <v>950.25</v>
      </c>
      <c r="F8" s="31"/>
      <c r="G8" s="164" t="s">
        <v>6</v>
      </c>
      <c r="H8" s="165"/>
      <c r="I8" s="166"/>
      <c r="J8" s="29">
        <v>1209.8</v>
      </c>
      <c r="K8" s="133"/>
      <c r="L8" s="134"/>
      <c r="M8" s="135"/>
      <c r="N8" s="18"/>
      <c r="O8" s="32"/>
    </row>
    <row r="9" spans="2:16" ht="24.95" customHeight="1">
      <c r="B9" s="139" t="s">
        <v>3</v>
      </c>
      <c r="C9" s="140"/>
      <c r="D9" s="141"/>
      <c r="E9" s="111">
        <f>((E7/E8)-1)*100</f>
        <v>-0.49776374638252907</v>
      </c>
      <c r="F9" s="31"/>
      <c r="G9" s="139" t="s">
        <v>3</v>
      </c>
      <c r="H9" s="140"/>
      <c r="I9" s="141"/>
      <c r="J9" s="111">
        <f>((J7/J8)-1)*100</f>
        <v>-0.82740948917175983</v>
      </c>
      <c r="K9" s="133"/>
      <c r="L9" s="134"/>
      <c r="M9" s="135"/>
      <c r="N9" s="18"/>
    </row>
    <row r="10" spans="2:16" ht="24.95" customHeight="1">
      <c r="B10" s="139" t="s">
        <v>4</v>
      </c>
      <c r="C10" s="140"/>
      <c r="D10" s="141"/>
      <c r="E10" s="111">
        <f>E7-E8</f>
        <v>-4.7300000000000182</v>
      </c>
      <c r="F10" s="21"/>
      <c r="G10" s="139" t="s">
        <v>4</v>
      </c>
      <c r="H10" s="140"/>
      <c r="I10" s="141"/>
      <c r="J10" s="111">
        <f>J7-J8</f>
        <v>-10.009999999999991</v>
      </c>
      <c r="K10" s="133"/>
      <c r="L10" s="134"/>
      <c r="M10" s="13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7"/>
      <c r="L11" s="134"/>
      <c r="M11" s="135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48</v>
      </c>
      <c r="I12" s="39" t="s">
        <v>65</v>
      </c>
      <c r="J12" s="38">
        <v>13</v>
      </c>
      <c r="K12" s="133"/>
      <c r="L12" s="134"/>
      <c r="M12" s="135"/>
      <c r="N12" s="18"/>
      <c r="O12" s="32"/>
      <c r="P12" s="32"/>
    </row>
    <row r="13" spans="2:16" ht="24.95" customHeight="1">
      <c r="B13" s="37" t="s">
        <v>69</v>
      </c>
      <c r="C13" s="38">
        <v>46</v>
      </c>
      <c r="D13" s="39" t="s">
        <v>65</v>
      </c>
      <c r="E13" s="38">
        <v>1</v>
      </c>
      <c r="F13" s="30"/>
      <c r="G13" s="136" t="s">
        <v>67</v>
      </c>
      <c r="H13" s="137"/>
      <c r="I13" s="138"/>
      <c r="J13" s="38">
        <v>8</v>
      </c>
      <c r="K13" s="133"/>
      <c r="L13" s="134"/>
      <c r="M13" s="135"/>
      <c r="N13" s="18"/>
      <c r="O13" s="32"/>
      <c r="P13" s="32"/>
    </row>
    <row r="14" spans="2:16" ht="24.95" customHeight="1">
      <c r="B14" s="139" t="s">
        <v>82</v>
      </c>
      <c r="C14" s="140" t="s">
        <v>10</v>
      </c>
      <c r="D14" s="141" t="s">
        <v>10</v>
      </c>
      <c r="E14" s="38">
        <v>0</v>
      </c>
      <c r="F14" s="21"/>
      <c r="G14" s="142" t="s">
        <v>68</v>
      </c>
      <c r="H14" s="143"/>
      <c r="I14" s="144"/>
      <c r="J14" s="38">
        <v>17</v>
      </c>
      <c r="K14" s="133"/>
      <c r="L14" s="134"/>
      <c r="M14" s="135"/>
      <c r="N14" s="26"/>
      <c r="O14" s="32"/>
      <c r="P14" s="32"/>
    </row>
    <row r="15" spans="2:16" ht="24.95" customHeight="1">
      <c r="B15" s="139" t="s">
        <v>66</v>
      </c>
      <c r="C15" s="140" t="s">
        <v>11</v>
      </c>
      <c r="D15" s="141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31" t="s">
        <v>12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9" t="s">
        <v>61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4" ht="36.75" customHeight="1">
      <c r="A3" s="170" t="s">
        <v>316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</row>
    <row r="4" spans="1:14" ht="21">
      <c r="A4" s="42"/>
      <c r="B4" s="42"/>
      <c r="C4" s="168" t="s">
        <v>13</v>
      </c>
      <c r="D4" s="168"/>
      <c r="E4" s="168"/>
      <c r="F4" s="168"/>
      <c r="G4" s="42"/>
      <c r="H4" s="168" t="s">
        <v>14</v>
      </c>
      <c r="I4" s="168"/>
      <c r="J4" s="168"/>
      <c r="K4" s="168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131</v>
      </c>
      <c r="D6" s="81">
        <v>1.05</v>
      </c>
      <c r="E6" s="96">
        <v>5</v>
      </c>
      <c r="F6" s="84">
        <v>10000</v>
      </c>
      <c r="G6" s="42"/>
      <c r="H6" s="46" t="s">
        <v>240</v>
      </c>
      <c r="I6" s="81">
        <v>21.21</v>
      </c>
      <c r="J6" s="97">
        <v>-4.93</v>
      </c>
      <c r="K6" s="84">
        <v>2231210</v>
      </c>
      <c r="L6" s="1"/>
      <c r="M6" s="1"/>
    </row>
    <row r="7" spans="1:14" s="49" customFormat="1" ht="17.100000000000001" customHeight="1">
      <c r="A7" s="42"/>
      <c r="B7" s="42"/>
      <c r="C7" s="46" t="s">
        <v>304</v>
      </c>
      <c r="D7" s="81">
        <v>2.37</v>
      </c>
      <c r="E7" s="96">
        <v>4.87</v>
      </c>
      <c r="F7" s="84">
        <v>2025375</v>
      </c>
      <c r="G7" s="42"/>
      <c r="H7" s="46" t="s">
        <v>182</v>
      </c>
      <c r="I7" s="81">
        <v>1.45</v>
      </c>
      <c r="J7" s="97">
        <v>-4.6100000000000003</v>
      </c>
      <c r="K7" s="84">
        <v>486000</v>
      </c>
      <c r="L7" s="1"/>
    </row>
    <row r="8" spans="1:14" s="49" customFormat="1" ht="17.100000000000001" customHeight="1">
      <c r="A8" s="42"/>
      <c r="B8" s="42"/>
      <c r="C8" s="46" t="s">
        <v>243</v>
      </c>
      <c r="D8" s="81">
        <v>0.22</v>
      </c>
      <c r="E8" s="96">
        <v>4.76</v>
      </c>
      <c r="F8" s="84">
        <v>37432225</v>
      </c>
      <c r="G8" s="42"/>
      <c r="H8" s="46" t="s">
        <v>114</v>
      </c>
      <c r="I8" s="81">
        <v>1.1399999999999999</v>
      </c>
      <c r="J8" s="97">
        <v>-4.2</v>
      </c>
      <c r="K8" s="84">
        <v>57517</v>
      </c>
    </row>
    <row r="9" spans="1:14" s="49" customFormat="1" ht="17.100000000000001" customHeight="1">
      <c r="A9" s="42"/>
      <c r="B9" s="42"/>
      <c r="C9" s="46" t="s">
        <v>270</v>
      </c>
      <c r="D9" s="81">
        <v>0.22</v>
      </c>
      <c r="E9" s="96">
        <v>4.76</v>
      </c>
      <c r="F9" s="84">
        <v>25000000</v>
      </c>
      <c r="G9" s="42"/>
      <c r="H9" s="46" t="s">
        <v>157</v>
      </c>
      <c r="I9" s="81">
        <v>1.1499999999999999</v>
      </c>
      <c r="J9" s="97">
        <v>-4.17</v>
      </c>
      <c r="K9" s="84">
        <v>30000</v>
      </c>
    </row>
    <row r="10" spans="1:14" s="49" customFormat="1" ht="17.100000000000001" customHeight="1">
      <c r="A10" s="42"/>
      <c r="B10" s="42"/>
      <c r="C10" s="46" t="s">
        <v>88</v>
      </c>
      <c r="D10" s="81">
        <v>1.75</v>
      </c>
      <c r="E10" s="96">
        <v>2.94</v>
      </c>
      <c r="F10" s="84">
        <v>221996</v>
      </c>
      <c r="G10" s="42"/>
      <c r="H10" s="46" t="s">
        <v>207</v>
      </c>
      <c r="I10" s="81">
        <v>0.26</v>
      </c>
      <c r="J10" s="97">
        <v>-3.7</v>
      </c>
      <c r="K10" s="84">
        <v>1892</v>
      </c>
    </row>
    <row r="11" spans="1:14" s="49" customFormat="1" ht="33" customHeight="1">
      <c r="A11" s="42"/>
      <c r="B11" s="42"/>
      <c r="C11" s="169" t="s">
        <v>62</v>
      </c>
      <c r="D11" s="169"/>
      <c r="E11" s="169"/>
      <c r="F11" s="169"/>
      <c r="G11" s="169"/>
      <c r="H11" s="169"/>
      <c r="I11" s="169"/>
      <c r="J11" s="169"/>
      <c r="K11" s="169"/>
    </row>
    <row r="12" spans="1:14" s="49" customFormat="1" ht="33" customHeight="1">
      <c r="A12" s="42"/>
      <c r="B12" s="42"/>
      <c r="C12" s="169"/>
      <c r="D12" s="169"/>
      <c r="E12" s="169"/>
      <c r="F12" s="169"/>
      <c r="G12" s="169"/>
      <c r="H12" s="169"/>
      <c r="I12" s="169"/>
      <c r="J12" s="169"/>
      <c r="K12" s="169"/>
    </row>
    <row r="13" spans="1:14" ht="29.25" customHeight="1">
      <c r="A13" s="42"/>
      <c r="B13" s="42"/>
      <c r="C13" s="168" t="s">
        <v>18</v>
      </c>
      <c r="D13" s="168"/>
      <c r="E13" s="168"/>
      <c r="F13" s="168"/>
      <c r="G13" s="105"/>
      <c r="H13" s="168" t="s">
        <v>7</v>
      </c>
      <c r="I13" s="168"/>
      <c r="J13" s="168"/>
      <c r="K13" s="168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243</v>
      </c>
      <c r="D15" s="81">
        <v>0.22</v>
      </c>
      <c r="E15" s="82">
        <v>4.76</v>
      </c>
      <c r="F15" s="84">
        <v>37432225</v>
      </c>
      <c r="G15" s="1"/>
      <c r="H15" s="46" t="s">
        <v>132</v>
      </c>
      <c r="I15" s="81">
        <v>14.43</v>
      </c>
      <c r="J15" s="82">
        <v>-1.77</v>
      </c>
      <c r="K15" s="84">
        <v>119291892.56999999</v>
      </c>
    </row>
    <row r="16" spans="1:14" ht="17.100000000000001" customHeight="1">
      <c r="A16" s="42"/>
      <c r="B16" s="42"/>
      <c r="C16" s="46" t="s">
        <v>84</v>
      </c>
      <c r="D16" s="81">
        <v>2</v>
      </c>
      <c r="E16" s="82">
        <v>0</v>
      </c>
      <c r="F16" s="84">
        <v>33202944</v>
      </c>
      <c r="G16" s="1"/>
      <c r="H16" s="46" t="s">
        <v>227</v>
      </c>
      <c r="I16" s="81">
        <v>3.03</v>
      </c>
      <c r="J16" s="82">
        <v>-1.3</v>
      </c>
      <c r="K16" s="84">
        <v>89464659.290000007</v>
      </c>
    </row>
    <row r="17" spans="1:11" ht="17.100000000000001" customHeight="1">
      <c r="A17" s="42"/>
      <c r="B17" s="42"/>
      <c r="C17" s="46" t="s">
        <v>227</v>
      </c>
      <c r="D17" s="81">
        <v>3.03</v>
      </c>
      <c r="E17" s="82">
        <v>-1.3</v>
      </c>
      <c r="F17" s="84">
        <v>29211929</v>
      </c>
      <c r="G17" s="1"/>
      <c r="H17" s="46" t="s">
        <v>84</v>
      </c>
      <c r="I17" s="81">
        <v>2</v>
      </c>
      <c r="J17" s="82">
        <v>0</v>
      </c>
      <c r="K17" s="84">
        <v>66154070.399999999</v>
      </c>
    </row>
    <row r="18" spans="1:11" ht="17.100000000000001" customHeight="1">
      <c r="A18" s="42"/>
      <c r="B18" s="42"/>
      <c r="C18" s="46" t="s">
        <v>270</v>
      </c>
      <c r="D18" s="81">
        <v>0.22</v>
      </c>
      <c r="E18" s="82">
        <v>4.76</v>
      </c>
      <c r="F18" s="84">
        <v>25000000</v>
      </c>
      <c r="G18" s="1"/>
      <c r="H18" s="46" t="s">
        <v>240</v>
      </c>
      <c r="I18" s="81">
        <v>21.21</v>
      </c>
      <c r="J18" s="82">
        <v>-4.93</v>
      </c>
      <c r="K18" s="84">
        <v>47743475.009999998</v>
      </c>
    </row>
    <row r="19" spans="1:11" ht="16.5" customHeight="1">
      <c r="A19" s="42"/>
      <c r="B19" s="42"/>
      <c r="C19" s="46" t="s">
        <v>197</v>
      </c>
      <c r="D19" s="81">
        <v>0.31</v>
      </c>
      <c r="E19" s="82">
        <v>-3.12</v>
      </c>
      <c r="F19" s="84">
        <v>23088478</v>
      </c>
      <c r="G19" s="1"/>
      <c r="H19" s="46" t="s">
        <v>145</v>
      </c>
      <c r="I19" s="81">
        <v>5.7</v>
      </c>
      <c r="J19" s="82">
        <v>0</v>
      </c>
      <c r="K19" s="84">
        <v>42137447.079999998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0"/>
  <sheetViews>
    <sheetView topLeftCell="A61" zoomScale="130" zoomScaleNormal="130" workbookViewId="0">
      <selection activeCell="A55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91" t="s">
        <v>318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194" t="s">
        <v>29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6"/>
    </row>
    <row r="4" spans="1:14" ht="14.1" customHeight="1">
      <c r="A4" s="58"/>
      <c r="B4" s="46" t="s">
        <v>294</v>
      </c>
      <c r="C4" s="59" t="s">
        <v>293</v>
      </c>
      <c r="D4" s="63">
        <v>0.24</v>
      </c>
      <c r="E4" s="81">
        <v>0.24</v>
      </c>
      <c r="F4" s="81">
        <v>0.23</v>
      </c>
      <c r="G4" s="86">
        <v>0.23</v>
      </c>
      <c r="H4" s="86">
        <v>0.23</v>
      </c>
      <c r="I4" s="81">
        <v>0.23</v>
      </c>
      <c r="J4" s="81">
        <v>0.23</v>
      </c>
      <c r="K4" s="103">
        <v>0</v>
      </c>
      <c r="L4" s="83">
        <v>5</v>
      </c>
      <c r="M4" s="84">
        <v>8293218</v>
      </c>
      <c r="N4" s="84">
        <v>1909940.14</v>
      </c>
    </row>
    <row r="5" spans="1:14" ht="14.1" customHeight="1">
      <c r="A5" s="58"/>
      <c r="B5" s="46" t="s">
        <v>227</v>
      </c>
      <c r="C5" s="59" t="s">
        <v>228</v>
      </c>
      <c r="D5" s="63">
        <v>3.07</v>
      </c>
      <c r="E5" s="81">
        <v>3.07</v>
      </c>
      <c r="F5" s="81">
        <v>3.03</v>
      </c>
      <c r="G5" s="86">
        <v>3.06</v>
      </c>
      <c r="H5" s="86">
        <v>3.02</v>
      </c>
      <c r="I5" s="81">
        <v>3.03</v>
      </c>
      <c r="J5" s="81">
        <v>3.07</v>
      </c>
      <c r="K5" s="103">
        <v>-1.3</v>
      </c>
      <c r="L5" s="83">
        <v>74</v>
      </c>
      <c r="M5" s="84">
        <v>29211929</v>
      </c>
      <c r="N5" s="84">
        <v>89464659.290000007</v>
      </c>
    </row>
    <row r="6" spans="1:14" ht="14.1" customHeight="1">
      <c r="A6" s="58"/>
      <c r="B6" s="46" t="s">
        <v>138</v>
      </c>
      <c r="C6" s="59" t="s">
        <v>139</v>
      </c>
      <c r="D6" s="63">
        <v>0.66</v>
      </c>
      <c r="E6" s="81">
        <v>0.66</v>
      </c>
      <c r="F6" s="81">
        <v>0.66</v>
      </c>
      <c r="G6" s="86">
        <v>0.66</v>
      </c>
      <c r="H6" s="86">
        <v>0.66</v>
      </c>
      <c r="I6" s="81">
        <v>0.66</v>
      </c>
      <c r="J6" s="81">
        <v>0.66</v>
      </c>
      <c r="K6" s="103">
        <v>0</v>
      </c>
      <c r="L6" s="83">
        <v>6</v>
      </c>
      <c r="M6" s="84">
        <v>1555449</v>
      </c>
      <c r="N6" s="84">
        <v>1026596.34</v>
      </c>
    </row>
    <row r="7" spans="1:14" ht="14.1" customHeight="1">
      <c r="A7" s="58"/>
      <c r="B7" s="46" t="s">
        <v>243</v>
      </c>
      <c r="C7" s="59" t="s">
        <v>242</v>
      </c>
      <c r="D7" s="63">
        <v>0.22</v>
      </c>
      <c r="E7" s="81">
        <v>0.22</v>
      </c>
      <c r="F7" s="81">
        <v>0.22</v>
      </c>
      <c r="G7" s="86">
        <v>0.22</v>
      </c>
      <c r="H7" s="86">
        <v>0.21</v>
      </c>
      <c r="I7" s="81">
        <v>0.22</v>
      </c>
      <c r="J7" s="81">
        <v>0.21</v>
      </c>
      <c r="K7" s="103">
        <v>4.76</v>
      </c>
      <c r="L7" s="83">
        <v>9</v>
      </c>
      <c r="M7" s="84">
        <v>37432225</v>
      </c>
      <c r="N7" s="84">
        <v>8235089.5</v>
      </c>
    </row>
    <row r="8" spans="1:14" ht="14.1" customHeight="1">
      <c r="A8" s="58"/>
      <c r="B8" s="46" t="s">
        <v>207</v>
      </c>
      <c r="C8" s="59" t="s">
        <v>208</v>
      </c>
      <c r="D8" s="63">
        <v>0.26</v>
      </c>
      <c r="E8" s="81">
        <v>0.26</v>
      </c>
      <c r="F8" s="81">
        <v>0.26</v>
      </c>
      <c r="G8" s="86">
        <v>0.26</v>
      </c>
      <c r="H8" s="86">
        <v>0.27</v>
      </c>
      <c r="I8" s="81">
        <v>0.26</v>
      </c>
      <c r="J8" s="81">
        <v>0.27</v>
      </c>
      <c r="K8" s="103">
        <v>-3.7</v>
      </c>
      <c r="L8" s="83">
        <v>1</v>
      </c>
      <c r="M8" s="84">
        <v>1892</v>
      </c>
      <c r="N8" s="84">
        <v>491.92</v>
      </c>
    </row>
    <row r="9" spans="1:14" ht="14.1" customHeight="1">
      <c r="A9" s="58"/>
      <c r="B9" s="46" t="s">
        <v>197</v>
      </c>
      <c r="C9" s="59" t="s">
        <v>198</v>
      </c>
      <c r="D9" s="63">
        <v>0.31</v>
      </c>
      <c r="E9" s="81">
        <v>0.31</v>
      </c>
      <c r="F9" s="81">
        <v>0.31</v>
      </c>
      <c r="G9" s="86">
        <v>0.31</v>
      </c>
      <c r="H9" s="86">
        <v>0.32</v>
      </c>
      <c r="I9" s="81">
        <v>0.31</v>
      </c>
      <c r="J9" s="81">
        <v>0.32</v>
      </c>
      <c r="K9" s="103">
        <v>-3.12</v>
      </c>
      <c r="L9" s="83">
        <v>11</v>
      </c>
      <c r="M9" s="84">
        <v>23088478</v>
      </c>
      <c r="N9" s="84">
        <v>7157428.1799999997</v>
      </c>
    </row>
    <row r="10" spans="1:14" ht="14.1" customHeight="1">
      <c r="A10" s="58"/>
      <c r="B10" s="46" t="s">
        <v>270</v>
      </c>
      <c r="C10" s="59" t="s">
        <v>269</v>
      </c>
      <c r="D10" s="63">
        <v>0.22</v>
      </c>
      <c r="E10" s="81">
        <v>0.22</v>
      </c>
      <c r="F10" s="81">
        <v>0.22</v>
      </c>
      <c r="G10" s="86">
        <v>0.22</v>
      </c>
      <c r="H10" s="86">
        <v>0.21</v>
      </c>
      <c r="I10" s="81">
        <v>0.22</v>
      </c>
      <c r="J10" s="81">
        <v>0.21</v>
      </c>
      <c r="K10" s="103">
        <v>4.76</v>
      </c>
      <c r="L10" s="83">
        <v>6</v>
      </c>
      <c r="M10" s="84">
        <v>25000000</v>
      </c>
      <c r="N10" s="84">
        <v>5500000</v>
      </c>
    </row>
    <row r="11" spans="1:14" ht="14.1" customHeight="1">
      <c r="A11" s="58"/>
      <c r="B11" s="46" t="s">
        <v>248</v>
      </c>
      <c r="C11" s="59" t="s">
        <v>249</v>
      </c>
      <c r="D11" s="63">
        <v>0.98</v>
      </c>
      <c r="E11" s="81">
        <v>1</v>
      </c>
      <c r="F11" s="81">
        <v>0.97</v>
      </c>
      <c r="G11" s="86">
        <v>0.97</v>
      </c>
      <c r="H11" s="86">
        <v>0.99</v>
      </c>
      <c r="I11" s="81">
        <v>0.97</v>
      </c>
      <c r="J11" s="81">
        <v>0.99</v>
      </c>
      <c r="K11" s="103">
        <v>-2.02</v>
      </c>
      <c r="L11" s="83">
        <v>18</v>
      </c>
      <c r="M11" s="84">
        <v>7656929</v>
      </c>
      <c r="N11" s="84">
        <v>7454078.2999999998</v>
      </c>
    </row>
    <row r="12" spans="1:14" ht="14.1" customHeight="1">
      <c r="A12" s="58"/>
      <c r="B12" s="46" t="s">
        <v>157</v>
      </c>
      <c r="C12" s="59" t="s">
        <v>158</v>
      </c>
      <c r="D12" s="63">
        <v>1.1499999999999999</v>
      </c>
      <c r="E12" s="81">
        <v>1.1499999999999999</v>
      </c>
      <c r="F12" s="81">
        <v>1.1499999999999999</v>
      </c>
      <c r="G12" s="86">
        <v>1.1499999999999999</v>
      </c>
      <c r="H12" s="86">
        <v>1.23</v>
      </c>
      <c r="I12" s="81">
        <v>1.1499999999999999</v>
      </c>
      <c r="J12" s="81">
        <v>1.2</v>
      </c>
      <c r="K12" s="103">
        <v>-4.17</v>
      </c>
      <c r="L12" s="83">
        <v>1</v>
      </c>
      <c r="M12" s="84">
        <v>30000</v>
      </c>
      <c r="N12" s="84">
        <v>34500</v>
      </c>
    </row>
    <row r="13" spans="1:14" ht="14.1" customHeight="1">
      <c r="A13" s="58"/>
      <c r="B13" s="46" t="s">
        <v>297</v>
      </c>
      <c r="C13" s="59" t="s">
        <v>296</v>
      </c>
      <c r="D13" s="63">
        <v>0.13</v>
      </c>
      <c r="E13" s="81">
        <v>0.14000000000000001</v>
      </c>
      <c r="F13" s="81">
        <v>0.13</v>
      </c>
      <c r="G13" s="86">
        <v>0.13</v>
      </c>
      <c r="H13" s="86">
        <v>0.13</v>
      </c>
      <c r="I13" s="81">
        <v>0.13</v>
      </c>
      <c r="J13" s="81">
        <v>0.13</v>
      </c>
      <c r="K13" s="103">
        <v>0</v>
      </c>
      <c r="L13" s="83">
        <v>6</v>
      </c>
      <c r="M13" s="84">
        <v>6410023</v>
      </c>
      <c r="N13" s="84">
        <v>833402.99</v>
      </c>
    </row>
    <row r="14" spans="1:14" ht="14.1" customHeight="1">
      <c r="A14" s="58"/>
      <c r="B14" s="46" t="s">
        <v>84</v>
      </c>
      <c r="C14" s="59" t="s">
        <v>83</v>
      </c>
      <c r="D14" s="63">
        <v>2</v>
      </c>
      <c r="E14" s="81">
        <v>2</v>
      </c>
      <c r="F14" s="81">
        <v>1.98</v>
      </c>
      <c r="G14" s="86">
        <v>1.99</v>
      </c>
      <c r="H14" s="86">
        <v>1.99</v>
      </c>
      <c r="I14" s="81">
        <v>2</v>
      </c>
      <c r="J14" s="81">
        <v>2</v>
      </c>
      <c r="K14" s="103">
        <v>0</v>
      </c>
      <c r="L14" s="83">
        <v>109</v>
      </c>
      <c r="M14" s="84">
        <v>33202944</v>
      </c>
      <c r="N14" s="84">
        <v>66154070.399999999</v>
      </c>
    </row>
    <row r="15" spans="1:14" ht="14.1" customHeight="1">
      <c r="A15" s="58"/>
      <c r="B15" s="46" t="s">
        <v>256</v>
      </c>
      <c r="C15" s="59" t="s">
        <v>255</v>
      </c>
      <c r="D15" s="63">
        <v>4.75</v>
      </c>
      <c r="E15" s="81">
        <v>4.75</v>
      </c>
      <c r="F15" s="81">
        <v>4.7</v>
      </c>
      <c r="G15" s="86">
        <v>4.71</v>
      </c>
      <c r="H15" s="86">
        <v>4.72</v>
      </c>
      <c r="I15" s="81">
        <v>4.71</v>
      </c>
      <c r="J15" s="81">
        <v>4.75</v>
      </c>
      <c r="K15" s="103">
        <v>-0.84</v>
      </c>
      <c r="L15" s="83">
        <v>55</v>
      </c>
      <c r="M15" s="84">
        <v>1594424</v>
      </c>
      <c r="N15" s="84">
        <v>7510428.3499999996</v>
      </c>
    </row>
    <row r="16" spans="1:14" ht="14.1" customHeight="1">
      <c r="A16" s="58"/>
      <c r="B16" s="46" t="s">
        <v>236</v>
      </c>
      <c r="C16" s="59" t="s">
        <v>237</v>
      </c>
      <c r="D16" s="63">
        <v>0.05</v>
      </c>
      <c r="E16" s="81">
        <v>0.05</v>
      </c>
      <c r="F16" s="81">
        <v>0.05</v>
      </c>
      <c r="G16" s="86">
        <v>0.05</v>
      </c>
      <c r="H16" s="86">
        <v>0.05</v>
      </c>
      <c r="I16" s="81">
        <v>0.05</v>
      </c>
      <c r="J16" s="81">
        <v>0.05</v>
      </c>
      <c r="K16" s="103">
        <v>0</v>
      </c>
      <c r="L16" s="83">
        <v>5</v>
      </c>
      <c r="M16" s="84">
        <v>227297</v>
      </c>
      <c r="N16" s="84">
        <v>11364.85</v>
      </c>
    </row>
    <row r="17" spans="1:14" ht="14.1" customHeight="1">
      <c r="A17" s="58"/>
      <c r="B17" s="177" t="s">
        <v>91</v>
      </c>
      <c r="C17" s="178"/>
      <c r="D17" s="188"/>
      <c r="E17" s="189"/>
      <c r="F17" s="189"/>
      <c r="G17" s="189"/>
      <c r="H17" s="189"/>
      <c r="I17" s="189"/>
      <c r="J17" s="189"/>
      <c r="K17" s="190"/>
      <c r="L17" s="60">
        <f>SUM(L4:L16)</f>
        <v>306</v>
      </c>
      <c r="M17" s="60">
        <f>SUM(M4:M16)</f>
        <v>173704808</v>
      </c>
      <c r="N17" s="61">
        <f>SUM(N4:N16)</f>
        <v>195292050.25999999</v>
      </c>
    </row>
    <row r="18" spans="1:14" ht="14.1" customHeight="1">
      <c r="A18" s="58"/>
      <c r="B18" s="185" t="s">
        <v>30</v>
      </c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7"/>
    </row>
    <row r="19" spans="1:14" ht="14.1" customHeight="1">
      <c r="A19" s="58"/>
      <c r="B19" s="46" t="s">
        <v>132</v>
      </c>
      <c r="C19" s="59" t="s">
        <v>133</v>
      </c>
      <c r="D19" s="63">
        <v>14.69</v>
      </c>
      <c r="E19" s="81">
        <v>14.69</v>
      </c>
      <c r="F19" s="81">
        <v>14.4</v>
      </c>
      <c r="G19" s="86">
        <v>14.54</v>
      </c>
      <c r="H19" s="86">
        <v>14.69</v>
      </c>
      <c r="I19" s="81">
        <v>14.43</v>
      </c>
      <c r="J19" s="81">
        <v>14.69</v>
      </c>
      <c r="K19" s="82">
        <v>-1.77</v>
      </c>
      <c r="L19" s="83">
        <v>238</v>
      </c>
      <c r="M19" s="84">
        <v>8202932</v>
      </c>
      <c r="N19" s="84">
        <v>119291892.56999999</v>
      </c>
    </row>
    <row r="20" spans="1:14" ht="14.1" customHeight="1">
      <c r="A20" s="58"/>
      <c r="B20" s="46" t="s">
        <v>246</v>
      </c>
      <c r="C20" s="59" t="s">
        <v>247</v>
      </c>
      <c r="D20" s="63">
        <v>3.3</v>
      </c>
      <c r="E20" s="81">
        <v>3.36</v>
      </c>
      <c r="F20" s="81">
        <v>3.3</v>
      </c>
      <c r="G20" s="86">
        <v>3.31</v>
      </c>
      <c r="H20" s="86">
        <v>3.36</v>
      </c>
      <c r="I20" s="81">
        <v>3.36</v>
      </c>
      <c r="J20" s="81">
        <v>3.36</v>
      </c>
      <c r="K20" s="103">
        <v>0</v>
      </c>
      <c r="L20" s="83">
        <v>6</v>
      </c>
      <c r="M20" s="84">
        <v>124916</v>
      </c>
      <c r="N20" s="84">
        <v>413722.3</v>
      </c>
    </row>
    <row r="21" spans="1:14" ht="14.1" customHeight="1">
      <c r="A21" s="58"/>
      <c r="B21" s="177" t="s">
        <v>140</v>
      </c>
      <c r="C21" s="178"/>
      <c r="D21" s="188"/>
      <c r="E21" s="189"/>
      <c r="F21" s="189"/>
      <c r="G21" s="189"/>
      <c r="H21" s="189"/>
      <c r="I21" s="189"/>
      <c r="J21" s="189"/>
      <c r="K21" s="190"/>
      <c r="L21" s="62">
        <f>SUM(L19:L20)</f>
        <v>244</v>
      </c>
      <c r="M21" s="60">
        <f>SUM(M19:M20)</f>
        <v>8327848</v>
      </c>
      <c r="N21" s="48">
        <f>SUM(N19:N20)</f>
        <v>119705614.86999999</v>
      </c>
    </row>
    <row r="22" spans="1:14" ht="14.1" customHeight="1">
      <c r="A22" s="58"/>
      <c r="B22" s="171" t="s">
        <v>96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3"/>
    </row>
    <row r="23" spans="1:14" ht="14.1" customHeight="1">
      <c r="A23" s="58"/>
      <c r="B23" s="46" t="s">
        <v>213</v>
      </c>
      <c r="C23" s="59" t="s">
        <v>214</v>
      </c>
      <c r="D23" s="86">
        <v>0.98</v>
      </c>
      <c r="E23" s="81">
        <v>0.98</v>
      </c>
      <c r="F23" s="81">
        <v>0.94</v>
      </c>
      <c r="G23" s="86">
        <v>0.95</v>
      </c>
      <c r="H23" s="86">
        <v>0.98</v>
      </c>
      <c r="I23" s="81">
        <v>0.95</v>
      </c>
      <c r="J23" s="81">
        <v>0.98</v>
      </c>
      <c r="K23" s="82">
        <v>-3.06</v>
      </c>
      <c r="L23" s="83">
        <v>6</v>
      </c>
      <c r="M23" s="84">
        <v>150747</v>
      </c>
      <c r="N23" s="84">
        <v>143040.07</v>
      </c>
    </row>
    <row r="24" spans="1:14" ht="14.1" customHeight="1">
      <c r="A24" s="58"/>
      <c r="B24" s="46" t="s">
        <v>229</v>
      </c>
      <c r="C24" s="59" t="s">
        <v>230</v>
      </c>
      <c r="D24" s="86">
        <v>0.45</v>
      </c>
      <c r="E24" s="81">
        <v>0.45</v>
      </c>
      <c r="F24" s="81">
        <v>0.45</v>
      </c>
      <c r="G24" s="86">
        <v>0.45</v>
      </c>
      <c r="H24" s="86">
        <v>0.45</v>
      </c>
      <c r="I24" s="81">
        <v>0.45</v>
      </c>
      <c r="J24" s="81">
        <v>0.45</v>
      </c>
      <c r="K24" s="82">
        <v>0</v>
      </c>
      <c r="L24" s="83">
        <v>2</v>
      </c>
      <c r="M24" s="84">
        <v>2000000</v>
      </c>
      <c r="N24" s="84">
        <v>900000</v>
      </c>
    </row>
    <row r="25" spans="1:14" ht="14.1" customHeight="1">
      <c r="A25" s="58"/>
      <c r="B25" s="177" t="s">
        <v>295</v>
      </c>
      <c r="C25" s="178"/>
      <c r="D25" s="174"/>
      <c r="E25" s="175"/>
      <c r="F25" s="175"/>
      <c r="G25" s="175"/>
      <c r="H25" s="175"/>
      <c r="I25" s="175"/>
      <c r="J25" s="175"/>
      <c r="K25" s="176"/>
      <c r="L25" s="65">
        <f>SUM(L23:L24)</f>
        <v>8</v>
      </c>
      <c r="M25" s="65">
        <f>SUM(M23:M24)</f>
        <v>2150747</v>
      </c>
      <c r="N25" s="65">
        <f>SUM(N23:N24)</f>
        <v>1043040.0700000001</v>
      </c>
    </row>
    <row r="26" spans="1:14" ht="14.1" customHeight="1">
      <c r="A26" s="58"/>
      <c r="B26" s="171" t="s">
        <v>85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3"/>
    </row>
    <row r="27" spans="1:14" ht="14.1" customHeight="1">
      <c r="A27" s="58"/>
      <c r="B27" s="46" t="s">
        <v>240</v>
      </c>
      <c r="C27" s="59" t="s">
        <v>241</v>
      </c>
      <c r="D27" s="86">
        <v>22.31</v>
      </c>
      <c r="E27" s="81">
        <v>22.31</v>
      </c>
      <c r="F27" s="81">
        <v>21.2</v>
      </c>
      <c r="G27" s="86">
        <v>21.4</v>
      </c>
      <c r="H27" s="86">
        <v>22.33</v>
      </c>
      <c r="I27" s="81">
        <v>21.21</v>
      </c>
      <c r="J27" s="81">
        <v>22.31</v>
      </c>
      <c r="K27" s="82">
        <v>-4.93</v>
      </c>
      <c r="L27" s="83">
        <v>74</v>
      </c>
      <c r="M27" s="84">
        <v>2231210</v>
      </c>
      <c r="N27" s="84">
        <v>47743475.009999998</v>
      </c>
    </row>
    <row r="28" spans="1:14" ht="14.1" customHeight="1">
      <c r="A28" s="58"/>
      <c r="B28" s="46" t="s">
        <v>211</v>
      </c>
      <c r="C28" s="59" t="s">
        <v>212</v>
      </c>
      <c r="D28" s="86">
        <v>4</v>
      </c>
      <c r="E28" s="81">
        <v>4.05</v>
      </c>
      <c r="F28" s="81">
        <v>4</v>
      </c>
      <c r="G28" s="86">
        <v>4</v>
      </c>
      <c r="H28" s="86">
        <v>4.01</v>
      </c>
      <c r="I28" s="81">
        <v>4</v>
      </c>
      <c r="J28" s="81">
        <v>4</v>
      </c>
      <c r="K28" s="82">
        <v>0</v>
      </c>
      <c r="L28" s="83">
        <v>5</v>
      </c>
      <c r="M28" s="84">
        <v>340000</v>
      </c>
      <c r="N28" s="84">
        <v>1360500</v>
      </c>
    </row>
    <row r="29" spans="1:14" ht="14.1" customHeight="1">
      <c r="A29" s="58"/>
      <c r="B29" s="46" t="s">
        <v>98</v>
      </c>
      <c r="C29" s="59" t="s">
        <v>97</v>
      </c>
      <c r="D29" s="86">
        <v>6.92</v>
      </c>
      <c r="E29" s="81">
        <v>6.92</v>
      </c>
      <c r="F29" s="81">
        <v>6.92</v>
      </c>
      <c r="G29" s="86">
        <v>6.92</v>
      </c>
      <c r="H29" s="86">
        <v>6.92</v>
      </c>
      <c r="I29" s="81">
        <v>6.92</v>
      </c>
      <c r="J29" s="81">
        <v>6.92</v>
      </c>
      <c r="K29" s="82">
        <v>0</v>
      </c>
      <c r="L29" s="83">
        <v>1</v>
      </c>
      <c r="M29" s="84">
        <v>2000000</v>
      </c>
      <c r="N29" s="84">
        <v>13840000</v>
      </c>
    </row>
    <row r="30" spans="1:14" ht="14.1" customHeight="1">
      <c r="A30" s="58"/>
      <c r="B30" s="46" t="s">
        <v>166</v>
      </c>
      <c r="C30" s="59" t="s">
        <v>167</v>
      </c>
      <c r="D30" s="86">
        <v>3.18</v>
      </c>
      <c r="E30" s="81">
        <v>3.18</v>
      </c>
      <c r="F30" s="81">
        <v>3.11</v>
      </c>
      <c r="G30" s="86">
        <v>3.12</v>
      </c>
      <c r="H30" s="86">
        <v>3.1</v>
      </c>
      <c r="I30" s="81">
        <v>3.11</v>
      </c>
      <c r="J30" s="81">
        <v>3.11</v>
      </c>
      <c r="K30" s="82">
        <v>0</v>
      </c>
      <c r="L30" s="83">
        <v>10</v>
      </c>
      <c r="M30" s="84">
        <v>403750</v>
      </c>
      <c r="N30" s="84">
        <v>1260925</v>
      </c>
    </row>
    <row r="31" spans="1:14" ht="14.1" customHeight="1">
      <c r="A31" s="58"/>
      <c r="B31" s="177" t="s">
        <v>92</v>
      </c>
      <c r="C31" s="178"/>
      <c r="D31" s="174"/>
      <c r="E31" s="175"/>
      <c r="F31" s="175"/>
      <c r="G31" s="175"/>
      <c r="H31" s="175"/>
      <c r="I31" s="175"/>
      <c r="J31" s="175"/>
      <c r="K31" s="176"/>
      <c r="L31" s="65">
        <f>SUM(L27:L30)</f>
        <v>90</v>
      </c>
      <c r="M31" s="65">
        <f>SUM(M27:M30)</f>
        <v>4974960</v>
      </c>
      <c r="N31" s="65">
        <f>SUM(N27:N30)</f>
        <v>64204900.009999998</v>
      </c>
    </row>
    <row r="32" spans="1:14" ht="14.1" customHeight="1">
      <c r="A32" s="58"/>
      <c r="B32" s="171" t="s">
        <v>86</v>
      </c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3"/>
    </row>
    <row r="33" spans="1:14" ht="14.1" customHeight="1">
      <c r="A33" s="58"/>
      <c r="B33" s="46" t="s">
        <v>145</v>
      </c>
      <c r="C33" s="59" t="s">
        <v>146</v>
      </c>
      <c r="D33" s="81">
        <v>5.7</v>
      </c>
      <c r="E33" s="81">
        <v>5.75</v>
      </c>
      <c r="F33" s="81">
        <v>5.66</v>
      </c>
      <c r="G33" s="81">
        <v>5.69</v>
      </c>
      <c r="H33" s="81">
        <v>5.71</v>
      </c>
      <c r="I33" s="81">
        <v>5.7</v>
      </c>
      <c r="J33" s="81">
        <v>5.7</v>
      </c>
      <c r="K33" s="82">
        <v>0</v>
      </c>
      <c r="L33" s="83">
        <v>57</v>
      </c>
      <c r="M33" s="84">
        <v>7404329</v>
      </c>
      <c r="N33" s="84">
        <v>42137447.079999998</v>
      </c>
    </row>
    <row r="34" spans="1:14" ht="14.1" customHeight="1">
      <c r="A34" s="58"/>
      <c r="B34" s="46" t="s">
        <v>184</v>
      </c>
      <c r="C34" s="59" t="s">
        <v>185</v>
      </c>
      <c r="D34" s="81">
        <v>2.6</v>
      </c>
      <c r="E34" s="81">
        <v>2.6</v>
      </c>
      <c r="F34" s="81">
        <v>2.6</v>
      </c>
      <c r="G34" s="81">
        <v>2.6</v>
      </c>
      <c r="H34" s="81">
        <v>2.6</v>
      </c>
      <c r="I34" s="81">
        <v>2.6</v>
      </c>
      <c r="J34" s="81">
        <v>2.6</v>
      </c>
      <c r="K34" s="82"/>
      <c r="L34" s="83">
        <v>4</v>
      </c>
      <c r="M34" s="84">
        <v>50000</v>
      </c>
      <c r="N34" s="84">
        <v>130000</v>
      </c>
    </row>
    <row r="35" spans="1:14" ht="14.1" customHeight="1">
      <c r="A35" s="58"/>
      <c r="B35" s="46" t="s">
        <v>174</v>
      </c>
      <c r="C35" s="59" t="s">
        <v>175</v>
      </c>
      <c r="D35" s="81">
        <v>17</v>
      </c>
      <c r="E35" s="259">
        <v>17</v>
      </c>
      <c r="F35" s="259">
        <v>17</v>
      </c>
      <c r="G35" s="259">
        <v>17</v>
      </c>
      <c r="H35" s="81">
        <v>17.45</v>
      </c>
      <c r="I35" s="259">
        <v>17</v>
      </c>
      <c r="J35" s="259">
        <v>17.45</v>
      </c>
      <c r="K35" s="260">
        <v>-2.58</v>
      </c>
      <c r="L35" s="257">
        <v>3</v>
      </c>
      <c r="M35" s="258">
        <v>13960</v>
      </c>
      <c r="N35" s="258">
        <v>237320</v>
      </c>
    </row>
    <row r="36" spans="1:14" ht="14.1" customHeight="1">
      <c r="A36" s="58"/>
      <c r="B36" s="46" t="s">
        <v>203</v>
      </c>
      <c r="C36" s="59" t="s">
        <v>204</v>
      </c>
      <c r="D36" s="81">
        <v>1.21</v>
      </c>
      <c r="E36" s="81">
        <v>1.22</v>
      </c>
      <c r="F36" s="81">
        <v>1.21</v>
      </c>
      <c r="G36" s="81">
        <v>1.21</v>
      </c>
      <c r="H36" s="81">
        <v>1.23</v>
      </c>
      <c r="I36" s="81">
        <v>1.21</v>
      </c>
      <c r="J36" s="81">
        <v>1.22</v>
      </c>
      <c r="K36" s="82">
        <v>-0.82</v>
      </c>
      <c r="L36" s="83">
        <v>11</v>
      </c>
      <c r="M36" s="84">
        <v>2199322</v>
      </c>
      <c r="N36" s="84">
        <v>2663179.62</v>
      </c>
    </row>
    <row r="37" spans="1:14" ht="14.1" customHeight="1">
      <c r="A37" s="58"/>
      <c r="B37" s="46" t="s">
        <v>209</v>
      </c>
      <c r="C37" s="59" t="s">
        <v>210</v>
      </c>
      <c r="D37" s="81">
        <v>2.4900000000000002</v>
      </c>
      <c r="E37" s="81">
        <v>2.5</v>
      </c>
      <c r="F37" s="81">
        <v>2.4</v>
      </c>
      <c r="G37" s="81">
        <v>2.5</v>
      </c>
      <c r="H37" s="81">
        <v>2.44</v>
      </c>
      <c r="I37" s="81">
        <v>2.4</v>
      </c>
      <c r="J37" s="81">
        <v>2.4900000000000002</v>
      </c>
      <c r="K37" s="82">
        <v>-3.61</v>
      </c>
      <c r="L37" s="83">
        <v>8</v>
      </c>
      <c r="M37" s="84">
        <v>3509104</v>
      </c>
      <c r="N37" s="84">
        <v>8762508.0999999996</v>
      </c>
    </row>
    <row r="38" spans="1:14" ht="14.1" customHeight="1">
      <c r="A38" s="58"/>
      <c r="B38" s="46" t="s">
        <v>284</v>
      </c>
      <c r="C38" s="59" t="s">
        <v>285</v>
      </c>
      <c r="D38" s="81">
        <v>2.02</v>
      </c>
      <c r="E38" s="81">
        <v>2.02</v>
      </c>
      <c r="F38" s="81">
        <v>2.02</v>
      </c>
      <c r="G38" s="81">
        <v>2.02</v>
      </c>
      <c r="H38" s="81">
        <v>2.02</v>
      </c>
      <c r="I38" s="81">
        <v>2.02</v>
      </c>
      <c r="J38" s="81">
        <v>2.02</v>
      </c>
      <c r="K38" s="82"/>
      <c r="L38" s="83">
        <v>6</v>
      </c>
      <c r="M38" s="84">
        <v>218313</v>
      </c>
      <c r="N38" s="84">
        <v>440992.26</v>
      </c>
    </row>
    <row r="39" spans="1:14" ht="14.1" customHeight="1">
      <c r="A39" s="58"/>
      <c r="B39" s="46" t="s">
        <v>201</v>
      </c>
      <c r="C39" s="59" t="s">
        <v>202</v>
      </c>
      <c r="D39" s="81">
        <v>5.25</v>
      </c>
      <c r="E39" s="81">
        <v>5.35</v>
      </c>
      <c r="F39" s="81">
        <v>5.2</v>
      </c>
      <c r="G39" s="81">
        <v>5.21</v>
      </c>
      <c r="H39" s="81">
        <v>5.2</v>
      </c>
      <c r="I39" s="81">
        <v>5.3</v>
      </c>
      <c r="J39" s="81">
        <v>5.2</v>
      </c>
      <c r="K39" s="82">
        <v>1.92</v>
      </c>
      <c r="L39" s="83">
        <v>11</v>
      </c>
      <c r="M39" s="84">
        <v>513829</v>
      </c>
      <c r="N39" s="84">
        <v>2679424</v>
      </c>
    </row>
    <row r="40" spans="1:14" ht="14.1" customHeight="1">
      <c r="A40" s="58"/>
      <c r="B40" s="177" t="s">
        <v>93</v>
      </c>
      <c r="C40" s="178"/>
      <c r="D40" s="174"/>
      <c r="E40" s="175"/>
      <c r="F40" s="175"/>
      <c r="G40" s="175"/>
      <c r="H40" s="175"/>
      <c r="I40" s="175"/>
      <c r="J40" s="175"/>
      <c r="K40" s="176"/>
      <c r="L40" s="65">
        <f>SUM(L33:L39)</f>
        <v>100</v>
      </c>
      <c r="M40" s="65">
        <f>SUM(M33:M39)</f>
        <v>13908857</v>
      </c>
      <c r="N40" s="65">
        <f>SUM(N33:N39)</f>
        <v>57050871.059999995</v>
      </c>
    </row>
    <row r="41" spans="1:14" ht="14.1" customHeight="1">
      <c r="A41" s="58"/>
      <c r="B41" s="171" t="s">
        <v>31</v>
      </c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3"/>
    </row>
    <row r="42" spans="1:14" ht="14.1" customHeight="1">
      <c r="A42" s="58"/>
      <c r="B42" s="46" t="s">
        <v>121</v>
      </c>
      <c r="C42" s="59" t="s">
        <v>120</v>
      </c>
      <c r="D42" s="95">
        <v>8.82</v>
      </c>
      <c r="E42" s="95">
        <v>8.82</v>
      </c>
      <c r="F42" s="95">
        <v>8.82</v>
      </c>
      <c r="G42" s="95">
        <v>8.82</v>
      </c>
      <c r="H42" s="95">
        <v>8.57</v>
      </c>
      <c r="I42" s="95">
        <v>8.82</v>
      </c>
      <c r="J42" s="95">
        <v>8.82</v>
      </c>
      <c r="K42" s="98">
        <v>0</v>
      </c>
      <c r="L42" s="99">
        <v>1</v>
      </c>
      <c r="M42" s="100">
        <v>50000</v>
      </c>
      <c r="N42" s="100">
        <v>441000</v>
      </c>
    </row>
    <row r="43" spans="1:14" ht="14.1" customHeight="1">
      <c r="A43" s="58"/>
      <c r="B43" s="177" t="s">
        <v>94</v>
      </c>
      <c r="C43" s="178"/>
      <c r="D43" s="182"/>
      <c r="E43" s="183"/>
      <c r="F43" s="183"/>
      <c r="G43" s="183"/>
      <c r="H43" s="183"/>
      <c r="I43" s="183"/>
      <c r="J43" s="183"/>
      <c r="K43" s="184"/>
      <c r="L43" s="64">
        <f>SUM(L42:L42)</f>
        <v>1</v>
      </c>
      <c r="M43" s="61">
        <f>SUM(M42:M42)</f>
        <v>50000</v>
      </c>
      <c r="N43" s="61">
        <f>SUM(N42:N42)</f>
        <v>441000</v>
      </c>
    </row>
    <row r="44" spans="1:14" ht="14.1" customHeight="1">
      <c r="A44" s="58"/>
      <c r="B44" s="185" t="s">
        <v>87</v>
      </c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7"/>
    </row>
    <row r="45" spans="1:14" ht="14.1" customHeight="1">
      <c r="A45" s="58"/>
      <c r="B45" s="46" t="s">
        <v>280</v>
      </c>
      <c r="C45" s="59" t="s">
        <v>281</v>
      </c>
      <c r="D45" s="63">
        <v>6.7</v>
      </c>
      <c r="E45" s="95">
        <v>6.7</v>
      </c>
      <c r="F45" s="95">
        <v>6.5</v>
      </c>
      <c r="G45" s="95">
        <v>6.69</v>
      </c>
      <c r="H45" s="95">
        <v>6.52</v>
      </c>
      <c r="I45" s="95">
        <v>6.7</v>
      </c>
      <c r="J45" s="95">
        <v>6.7</v>
      </c>
      <c r="K45" s="98">
        <v>0</v>
      </c>
      <c r="L45" s="99">
        <v>9</v>
      </c>
      <c r="M45" s="100">
        <v>106937</v>
      </c>
      <c r="N45" s="100">
        <v>715713.3</v>
      </c>
    </row>
    <row r="46" spans="1:14" ht="14.1" customHeight="1">
      <c r="A46" s="58"/>
      <c r="B46" s="46" t="s">
        <v>89</v>
      </c>
      <c r="C46" s="59" t="s">
        <v>43</v>
      </c>
      <c r="D46" s="63">
        <v>0.36</v>
      </c>
      <c r="E46" s="95">
        <v>0.36</v>
      </c>
      <c r="F46" s="95">
        <v>0.36</v>
      </c>
      <c r="G46" s="95">
        <v>0.36</v>
      </c>
      <c r="H46" s="95">
        <v>0.36</v>
      </c>
      <c r="I46" s="95">
        <v>0.36</v>
      </c>
      <c r="J46" s="95">
        <v>0.36</v>
      </c>
      <c r="K46" s="98">
        <v>0</v>
      </c>
      <c r="L46" s="99">
        <v>2</v>
      </c>
      <c r="M46" s="100">
        <v>55222</v>
      </c>
      <c r="N46" s="100">
        <v>19879.919999999998</v>
      </c>
    </row>
    <row r="47" spans="1:14" ht="14.1" customHeight="1">
      <c r="A47" s="58"/>
      <c r="B47" s="177" t="s">
        <v>231</v>
      </c>
      <c r="C47" s="178"/>
      <c r="D47" s="182"/>
      <c r="E47" s="183"/>
      <c r="F47" s="183"/>
      <c r="G47" s="183"/>
      <c r="H47" s="183"/>
      <c r="I47" s="183"/>
      <c r="J47" s="183"/>
      <c r="K47" s="184"/>
      <c r="L47" s="64">
        <f>SUM(L45:L46)</f>
        <v>11</v>
      </c>
      <c r="M47" s="61">
        <f>SUM(M45:M46)</f>
        <v>162159</v>
      </c>
      <c r="N47" s="61">
        <f>SUM(N45:N46)</f>
        <v>735593.22000000009</v>
      </c>
    </row>
    <row r="48" spans="1:14" s="52" customFormat="1" ht="14.1" customHeight="1">
      <c r="B48" s="66" t="s">
        <v>32</v>
      </c>
      <c r="C48" s="179"/>
      <c r="D48" s="180"/>
      <c r="E48" s="180"/>
      <c r="F48" s="180"/>
      <c r="G48" s="180"/>
      <c r="H48" s="180"/>
      <c r="I48" s="180"/>
      <c r="J48" s="180"/>
      <c r="K48" s="181"/>
      <c r="L48" s="67">
        <f>L47+L43+L40+L31+L21+L17+L25</f>
        <v>760</v>
      </c>
      <c r="M48" s="67">
        <f>M47+M43+M40+M31+M21+M17+M25</f>
        <v>203279379</v>
      </c>
      <c r="N48" s="67">
        <f>N47+N43+N40+N31+N21+N17+N25</f>
        <v>438473069.48999995</v>
      </c>
    </row>
    <row r="49" spans="1:14" s="52" customFormat="1" ht="28.5" customHeight="1">
      <c r="A49" s="51"/>
      <c r="B49" s="191" t="s">
        <v>319</v>
      </c>
      <c r="C49" s="192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3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4.1" customHeight="1">
      <c r="B51" s="171" t="s">
        <v>29</v>
      </c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3"/>
    </row>
    <row r="52" spans="1:14" ht="14.1" customHeight="1">
      <c r="A52" s="58"/>
      <c r="B52" s="46" t="s">
        <v>131</v>
      </c>
      <c r="C52" s="59" t="s">
        <v>130</v>
      </c>
      <c r="D52" s="86">
        <v>1.05</v>
      </c>
      <c r="E52" s="86">
        <v>1.05</v>
      </c>
      <c r="F52" s="86">
        <v>1.05</v>
      </c>
      <c r="G52" s="86">
        <v>1.05</v>
      </c>
      <c r="H52" s="86">
        <v>1</v>
      </c>
      <c r="I52" s="86">
        <v>1.05</v>
      </c>
      <c r="J52" s="86">
        <v>1</v>
      </c>
      <c r="K52" s="91">
        <v>5</v>
      </c>
      <c r="L52" s="92">
        <v>5</v>
      </c>
      <c r="M52" s="93">
        <v>10000</v>
      </c>
      <c r="N52" s="93">
        <v>10500</v>
      </c>
    </row>
    <row r="53" spans="1:14" ht="14.1" customHeight="1">
      <c r="A53" s="58"/>
      <c r="B53" s="46" t="s">
        <v>219</v>
      </c>
      <c r="C53" s="59" t="s">
        <v>220</v>
      </c>
      <c r="D53" s="86">
        <v>0.59</v>
      </c>
      <c r="E53" s="86">
        <v>0.59</v>
      </c>
      <c r="F53" s="86">
        <v>0.59</v>
      </c>
      <c r="G53" s="86">
        <v>0.59</v>
      </c>
      <c r="H53" s="86">
        <v>0.6</v>
      </c>
      <c r="I53" s="86">
        <v>0.59</v>
      </c>
      <c r="J53" s="86">
        <v>0.59</v>
      </c>
      <c r="K53" s="91">
        <v>0</v>
      </c>
      <c r="L53" s="92">
        <v>2</v>
      </c>
      <c r="M53" s="93">
        <v>66842</v>
      </c>
      <c r="N53" s="93">
        <v>39436.78</v>
      </c>
    </row>
    <row r="54" spans="1:14" ht="14.1" customHeight="1">
      <c r="A54" s="58"/>
      <c r="B54" s="177" t="s">
        <v>91</v>
      </c>
      <c r="C54" s="178"/>
      <c r="D54" s="174"/>
      <c r="E54" s="175"/>
      <c r="F54" s="175"/>
      <c r="G54" s="175"/>
      <c r="H54" s="175"/>
      <c r="I54" s="175"/>
      <c r="J54" s="175"/>
      <c r="K54" s="176"/>
      <c r="L54" s="65">
        <f>SUM(L52:L53)</f>
        <v>7</v>
      </c>
      <c r="M54" s="65">
        <f>SUM(M52:M53)</f>
        <v>76842</v>
      </c>
      <c r="N54" s="65">
        <f>SUM(N52:N53)</f>
        <v>49936.78</v>
      </c>
    </row>
    <row r="55" spans="1:14" ht="14.1" customHeight="1">
      <c r="A55" s="58"/>
      <c r="B55" s="171" t="s">
        <v>96</v>
      </c>
      <c r="C55" s="172"/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73"/>
    </row>
    <row r="56" spans="1:14" ht="14.1" customHeight="1">
      <c r="A56" s="58"/>
      <c r="B56" s="46" t="s">
        <v>290</v>
      </c>
      <c r="C56" s="59" t="s">
        <v>291</v>
      </c>
      <c r="D56" s="81">
        <v>3.3</v>
      </c>
      <c r="E56" s="81">
        <v>3.3</v>
      </c>
      <c r="F56" s="81">
        <v>3.3</v>
      </c>
      <c r="G56" s="86">
        <v>3.3</v>
      </c>
      <c r="H56" s="86">
        <v>3.26</v>
      </c>
      <c r="I56" s="81">
        <v>3.3</v>
      </c>
      <c r="J56" s="81">
        <v>3.21</v>
      </c>
      <c r="K56" s="82">
        <v>2.8</v>
      </c>
      <c r="L56" s="83">
        <v>1</v>
      </c>
      <c r="M56" s="84">
        <v>991</v>
      </c>
      <c r="N56" s="84">
        <v>3270.3</v>
      </c>
    </row>
    <row r="57" spans="1:14" ht="14.1" customHeight="1">
      <c r="A57" s="58"/>
      <c r="B57" s="177" t="s">
        <v>295</v>
      </c>
      <c r="C57" s="178"/>
      <c r="D57" s="174"/>
      <c r="E57" s="175"/>
      <c r="F57" s="175"/>
      <c r="G57" s="175"/>
      <c r="H57" s="175"/>
      <c r="I57" s="175"/>
      <c r="J57" s="175"/>
      <c r="K57" s="176"/>
      <c r="L57" s="65">
        <f>SUM(L55:L56)</f>
        <v>1</v>
      </c>
      <c r="M57" s="65">
        <f>SUM(M55:M56)</f>
        <v>991</v>
      </c>
      <c r="N57" s="65">
        <f>SUM(N55:N56)</f>
        <v>3270.3</v>
      </c>
    </row>
    <row r="58" spans="1:14" ht="14.1" customHeight="1">
      <c r="A58" s="58"/>
      <c r="B58" s="171" t="s">
        <v>86</v>
      </c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3"/>
    </row>
    <row r="59" spans="1:14" ht="14.1" customHeight="1">
      <c r="A59" s="58"/>
      <c r="B59" s="46" t="s">
        <v>109</v>
      </c>
      <c r="C59" s="59" t="s">
        <v>110</v>
      </c>
      <c r="D59" s="86">
        <v>3</v>
      </c>
      <c r="E59" s="86">
        <v>3</v>
      </c>
      <c r="F59" s="86">
        <v>3</v>
      </c>
      <c r="G59" s="86">
        <v>3</v>
      </c>
      <c r="H59" s="86">
        <v>3</v>
      </c>
      <c r="I59" s="86">
        <v>3</v>
      </c>
      <c r="J59" s="86">
        <v>3</v>
      </c>
      <c r="K59" s="91">
        <v>0</v>
      </c>
      <c r="L59" s="92">
        <v>1</v>
      </c>
      <c r="M59" s="93">
        <v>5120</v>
      </c>
      <c r="N59" s="93">
        <v>15360</v>
      </c>
    </row>
    <row r="60" spans="1:14" ht="14.1" customHeight="1">
      <c r="A60" s="58"/>
      <c r="B60" s="46" t="s">
        <v>35</v>
      </c>
      <c r="C60" s="59" t="s">
        <v>36</v>
      </c>
      <c r="D60" s="86">
        <v>2.79</v>
      </c>
      <c r="E60" s="86">
        <v>2.79</v>
      </c>
      <c r="F60" s="86">
        <v>2.79</v>
      </c>
      <c r="G60" s="86">
        <v>2.79</v>
      </c>
      <c r="H60" s="86">
        <v>2.77</v>
      </c>
      <c r="I60" s="86">
        <v>2.79</v>
      </c>
      <c r="J60" s="86">
        <v>2.79</v>
      </c>
      <c r="K60" s="91">
        <v>0</v>
      </c>
      <c r="L60" s="92">
        <v>4</v>
      </c>
      <c r="M60" s="93">
        <v>234209</v>
      </c>
      <c r="N60" s="93">
        <v>653443.11</v>
      </c>
    </row>
    <row r="61" spans="1:14" ht="14.1" customHeight="1">
      <c r="A61" s="58"/>
      <c r="B61" s="177" t="s">
        <v>93</v>
      </c>
      <c r="C61" s="178"/>
      <c r="D61" s="174"/>
      <c r="E61" s="175"/>
      <c r="F61" s="175"/>
      <c r="G61" s="175"/>
      <c r="H61" s="175"/>
      <c r="I61" s="175"/>
      <c r="J61" s="175"/>
      <c r="K61" s="176"/>
      <c r="L61" s="65">
        <f>SUM(L59:L60)</f>
        <v>5</v>
      </c>
      <c r="M61" s="65">
        <f>SUM(M59:M60)</f>
        <v>239329</v>
      </c>
      <c r="N61" s="65">
        <f>SUM(N59:N60)</f>
        <v>668803.11</v>
      </c>
    </row>
    <row r="62" spans="1:14" s="52" customFormat="1" ht="14.1" customHeight="1">
      <c r="B62" s="66" t="s">
        <v>147</v>
      </c>
      <c r="C62" s="179"/>
      <c r="D62" s="180"/>
      <c r="E62" s="180"/>
      <c r="F62" s="180"/>
      <c r="G62" s="180"/>
      <c r="H62" s="180"/>
      <c r="I62" s="180"/>
      <c r="J62" s="180"/>
      <c r="K62" s="181"/>
      <c r="L62" s="67">
        <f>L61+L54+L57</f>
        <v>13</v>
      </c>
      <c r="M62" s="67">
        <f t="shared" ref="M62:N62" si="0">M61+M54+M57</f>
        <v>317162</v>
      </c>
      <c r="N62" s="67">
        <f t="shared" si="0"/>
        <v>722010.19000000006</v>
      </c>
    </row>
    <row r="63" spans="1:14" s="52" customFormat="1" ht="30" customHeight="1">
      <c r="A63" s="51"/>
      <c r="B63" s="191" t="s">
        <v>320</v>
      </c>
      <c r="C63" s="192"/>
      <c r="D63" s="192"/>
      <c r="E63" s="192"/>
      <c r="F63" s="192"/>
      <c r="G63" s="192"/>
      <c r="H63" s="192"/>
      <c r="I63" s="192"/>
      <c r="J63" s="192"/>
      <c r="K63" s="192"/>
      <c r="L63" s="192"/>
      <c r="M63" s="192"/>
      <c r="N63" s="193"/>
    </row>
    <row r="64" spans="1:14" s="52" customFormat="1" ht="48" customHeight="1">
      <c r="B64" s="53" t="s">
        <v>15</v>
      </c>
      <c r="C64" s="54" t="s">
        <v>20</v>
      </c>
      <c r="D64" s="54" t="s">
        <v>21</v>
      </c>
      <c r="E64" s="54" t="s">
        <v>22</v>
      </c>
      <c r="F64" s="54" t="s">
        <v>23</v>
      </c>
      <c r="G64" s="54" t="s">
        <v>24</v>
      </c>
      <c r="H64" s="54" t="s">
        <v>25</v>
      </c>
      <c r="I64" s="54" t="s">
        <v>19</v>
      </c>
      <c r="J64" s="54" t="s">
        <v>26</v>
      </c>
      <c r="K64" s="55" t="s">
        <v>27</v>
      </c>
      <c r="L64" s="56" t="s">
        <v>28</v>
      </c>
      <c r="M64" s="56" t="s">
        <v>18</v>
      </c>
      <c r="N64" s="57" t="s">
        <v>7</v>
      </c>
    </row>
    <row r="65" spans="1:14" s="52" customFormat="1" ht="14.1" customHeight="1">
      <c r="B65" s="171" t="s">
        <v>29</v>
      </c>
      <c r="C65" s="172"/>
      <c r="D65" s="172"/>
      <c r="E65" s="172"/>
      <c r="F65" s="172"/>
      <c r="G65" s="172"/>
      <c r="H65" s="172"/>
      <c r="I65" s="172"/>
      <c r="J65" s="172"/>
      <c r="K65" s="172"/>
      <c r="L65" s="172"/>
      <c r="M65" s="172"/>
      <c r="N65" s="173"/>
    </row>
    <row r="66" spans="1:14" ht="14.1" customHeight="1">
      <c r="A66" s="58"/>
      <c r="B66" s="46" t="s">
        <v>178</v>
      </c>
      <c r="C66" s="59" t="s">
        <v>179</v>
      </c>
      <c r="D66" s="86">
        <v>0.14000000000000001</v>
      </c>
      <c r="E66" s="86">
        <v>0.14000000000000001</v>
      </c>
      <c r="F66" s="86">
        <v>0.13</v>
      </c>
      <c r="G66" s="86">
        <v>0.13</v>
      </c>
      <c r="H66" s="86">
        <v>0.13</v>
      </c>
      <c r="I66" s="86">
        <v>0.13</v>
      </c>
      <c r="J66" s="86">
        <v>0.13</v>
      </c>
      <c r="K66" s="91">
        <v>0</v>
      </c>
      <c r="L66" s="92">
        <v>13</v>
      </c>
      <c r="M66" s="93">
        <v>16755284</v>
      </c>
      <c r="N66" s="93">
        <v>2183186.92</v>
      </c>
    </row>
    <row r="67" spans="1:14" ht="14.1" customHeight="1">
      <c r="A67" s="58"/>
      <c r="B67" s="177" t="s">
        <v>91</v>
      </c>
      <c r="C67" s="178"/>
      <c r="D67" s="174"/>
      <c r="E67" s="175"/>
      <c r="F67" s="175"/>
      <c r="G67" s="175"/>
      <c r="H67" s="175"/>
      <c r="I67" s="175"/>
      <c r="J67" s="175"/>
      <c r="K67" s="176"/>
      <c r="L67" s="65">
        <f>SUM(L65:L66)</f>
        <v>13</v>
      </c>
      <c r="M67" s="65">
        <f t="shared" ref="M67:N67" si="1">SUM(M65:M66)</f>
        <v>16755284</v>
      </c>
      <c r="N67" s="65">
        <f t="shared" si="1"/>
        <v>2183186.92</v>
      </c>
    </row>
    <row r="68" spans="1:14" s="52" customFormat="1" ht="14.1" customHeight="1">
      <c r="B68" s="171" t="s">
        <v>86</v>
      </c>
      <c r="C68" s="172"/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3"/>
    </row>
    <row r="69" spans="1:14" ht="14.1" customHeight="1">
      <c r="A69" s="58"/>
      <c r="B69" s="46" t="s">
        <v>88</v>
      </c>
      <c r="C69" s="59" t="s">
        <v>42</v>
      </c>
      <c r="D69" s="81">
        <v>1.75</v>
      </c>
      <c r="E69" s="81">
        <v>1.75</v>
      </c>
      <c r="F69" s="81">
        <v>1.75</v>
      </c>
      <c r="G69" s="81">
        <v>1.75</v>
      </c>
      <c r="H69" s="81">
        <v>1.67</v>
      </c>
      <c r="I69" s="81">
        <v>1.75</v>
      </c>
      <c r="J69" s="81">
        <v>1.7</v>
      </c>
      <c r="K69" s="82">
        <v>2.94</v>
      </c>
      <c r="L69" s="83">
        <v>5</v>
      </c>
      <c r="M69" s="84">
        <v>221996</v>
      </c>
      <c r="N69" s="84">
        <v>388493</v>
      </c>
    </row>
    <row r="70" spans="1:14" ht="14.1" customHeight="1">
      <c r="A70" s="58"/>
      <c r="B70" s="177" t="s">
        <v>93</v>
      </c>
      <c r="C70" s="178"/>
      <c r="D70" s="174"/>
      <c r="E70" s="175"/>
      <c r="F70" s="175"/>
      <c r="G70" s="175"/>
      <c r="H70" s="175"/>
      <c r="I70" s="175"/>
      <c r="J70" s="175"/>
      <c r="K70" s="176"/>
      <c r="L70" s="65">
        <f>SUM(L69:L69)</f>
        <v>5</v>
      </c>
      <c r="M70" s="65">
        <f>SUM(M69:M69)</f>
        <v>221996</v>
      </c>
      <c r="N70" s="65">
        <f>SUM(N69:N69)</f>
        <v>388493</v>
      </c>
    </row>
    <row r="71" spans="1:14" ht="14.1" customHeight="1">
      <c r="A71" s="58"/>
      <c r="B71" s="171" t="s">
        <v>86</v>
      </c>
      <c r="C71" s="172"/>
      <c r="D71" s="172"/>
      <c r="E71" s="172"/>
      <c r="F71" s="172"/>
      <c r="G71" s="172"/>
      <c r="H71" s="172"/>
      <c r="I71" s="172"/>
      <c r="J71" s="172"/>
      <c r="K71" s="172"/>
      <c r="L71" s="172"/>
      <c r="M71" s="172"/>
      <c r="N71" s="173"/>
    </row>
    <row r="72" spans="1:14" ht="14.1" customHeight="1">
      <c r="A72" s="58"/>
      <c r="B72" s="101" t="s">
        <v>116</v>
      </c>
      <c r="C72" s="102" t="s">
        <v>117</v>
      </c>
      <c r="D72" s="94">
        <v>1.8</v>
      </c>
      <c r="E72" s="94">
        <v>1.81</v>
      </c>
      <c r="F72" s="95">
        <v>1.76</v>
      </c>
      <c r="G72" s="95">
        <v>1.8</v>
      </c>
      <c r="H72" s="95">
        <v>1.8</v>
      </c>
      <c r="I72" s="95">
        <v>1.76</v>
      </c>
      <c r="J72" s="95">
        <v>1.8</v>
      </c>
      <c r="K72" s="98">
        <v>-2.2200000000000002</v>
      </c>
      <c r="L72" s="99">
        <v>9</v>
      </c>
      <c r="M72" s="100">
        <v>1529254</v>
      </c>
      <c r="N72" s="100">
        <v>2750157.2</v>
      </c>
    </row>
    <row r="73" spans="1:14" ht="14.1" customHeight="1">
      <c r="A73" s="58"/>
      <c r="B73" s="101" t="s">
        <v>182</v>
      </c>
      <c r="C73" s="102" t="s">
        <v>183</v>
      </c>
      <c r="D73" s="94">
        <v>1.45</v>
      </c>
      <c r="E73" s="94">
        <v>1.45</v>
      </c>
      <c r="F73" s="95">
        <v>1.45</v>
      </c>
      <c r="G73" s="95">
        <v>1.45</v>
      </c>
      <c r="H73" s="95">
        <v>1.53</v>
      </c>
      <c r="I73" s="95">
        <v>1.45</v>
      </c>
      <c r="J73" s="95">
        <v>1.52</v>
      </c>
      <c r="K73" s="98">
        <v>-4.6100000000000003</v>
      </c>
      <c r="L73" s="99">
        <v>4</v>
      </c>
      <c r="M73" s="100">
        <v>486000</v>
      </c>
      <c r="N73" s="100">
        <v>704700</v>
      </c>
    </row>
    <row r="74" spans="1:14" ht="14.1" customHeight="1">
      <c r="A74" s="58"/>
      <c r="B74" s="101" t="s">
        <v>304</v>
      </c>
      <c r="C74" s="102" t="s">
        <v>303</v>
      </c>
      <c r="D74" s="94">
        <v>2.2599999999999998</v>
      </c>
      <c r="E74" s="94">
        <v>2.37</v>
      </c>
      <c r="F74" s="95">
        <v>2.2599999999999998</v>
      </c>
      <c r="G74" s="95">
        <v>2.37</v>
      </c>
      <c r="H74" s="95">
        <v>2.25</v>
      </c>
      <c r="I74" s="95">
        <v>2.37</v>
      </c>
      <c r="J74" s="95">
        <v>2.2599999999999998</v>
      </c>
      <c r="K74" s="98">
        <v>4.87</v>
      </c>
      <c r="L74" s="99">
        <v>13</v>
      </c>
      <c r="M74" s="100">
        <v>2025375</v>
      </c>
      <c r="N74" s="100">
        <v>4793406.96</v>
      </c>
    </row>
    <row r="75" spans="1:14" ht="14.1" customHeight="1">
      <c r="A75" s="58"/>
      <c r="B75" s="101" t="s">
        <v>114</v>
      </c>
      <c r="C75" s="102" t="s">
        <v>115</v>
      </c>
      <c r="D75" s="94">
        <v>1.19</v>
      </c>
      <c r="E75" s="94">
        <v>1.19</v>
      </c>
      <c r="F75" s="95">
        <v>1.1399999999999999</v>
      </c>
      <c r="G75" s="95">
        <v>1.1499999999999999</v>
      </c>
      <c r="H75" s="95">
        <v>1.19</v>
      </c>
      <c r="I75" s="95">
        <v>1.1399999999999999</v>
      </c>
      <c r="J75" s="95">
        <v>1.19</v>
      </c>
      <c r="K75" s="98">
        <v>-4.2</v>
      </c>
      <c r="L75" s="99">
        <v>2</v>
      </c>
      <c r="M75" s="100">
        <v>57517</v>
      </c>
      <c r="N75" s="100">
        <v>65945.23</v>
      </c>
    </row>
    <row r="76" spans="1:14" ht="14.1" customHeight="1">
      <c r="A76" s="58"/>
      <c r="B76" s="101" t="s">
        <v>261</v>
      </c>
      <c r="C76" s="102" t="s">
        <v>262</v>
      </c>
      <c r="D76" s="95">
        <v>1.92</v>
      </c>
      <c r="E76" s="95">
        <v>1.92</v>
      </c>
      <c r="F76" s="95">
        <v>1.85</v>
      </c>
      <c r="G76" s="95">
        <v>1.86</v>
      </c>
      <c r="H76" s="95">
        <v>1.86</v>
      </c>
      <c r="I76" s="95">
        <v>1.85</v>
      </c>
      <c r="J76" s="95">
        <v>1.85</v>
      </c>
      <c r="K76" s="98">
        <v>0</v>
      </c>
      <c r="L76" s="99">
        <v>2</v>
      </c>
      <c r="M76" s="100">
        <v>61502</v>
      </c>
      <c r="N76" s="100">
        <v>114583.84</v>
      </c>
    </row>
    <row r="77" spans="1:14" ht="14.1" customHeight="1">
      <c r="A77" s="58"/>
      <c r="B77" s="101" t="s">
        <v>38</v>
      </c>
      <c r="C77" s="102" t="s">
        <v>39</v>
      </c>
      <c r="D77" s="95">
        <v>1.29</v>
      </c>
      <c r="E77" s="95">
        <v>1.29</v>
      </c>
      <c r="F77" s="95">
        <v>1.27</v>
      </c>
      <c r="G77" s="95">
        <v>1.28</v>
      </c>
      <c r="H77" s="95">
        <v>1.29</v>
      </c>
      <c r="I77" s="95">
        <v>1.27</v>
      </c>
      <c r="J77" s="95">
        <v>1.29</v>
      </c>
      <c r="K77" s="98">
        <v>-1.55</v>
      </c>
      <c r="L77" s="99">
        <v>24</v>
      </c>
      <c r="M77" s="100">
        <v>16994151</v>
      </c>
      <c r="N77" s="100">
        <v>21722871.77</v>
      </c>
    </row>
    <row r="78" spans="1:14" ht="14.1" customHeight="1">
      <c r="A78" s="58"/>
      <c r="B78" s="177" t="s">
        <v>93</v>
      </c>
      <c r="C78" s="178"/>
      <c r="D78" s="174"/>
      <c r="E78" s="175"/>
      <c r="F78" s="175"/>
      <c r="G78" s="175"/>
      <c r="H78" s="175"/>
      <c r="I78" s="175"/>
      <c r="J78" s="175"/>
      <c r="K78" s="176"/>
      <c r="L78" s="65">
        <f>SUM(L72:L77)</f>
        <v>54</v>
      </c>
      <c r="M78" s="65">
        <f>SUM(M72:M77)</f>
        <v>21153799</v>
      </c>
      <c r="N78" s="65">
        <f>SUM(N72:N77)</f>
        <v>30151665</v>
      </c>
    </row>
    <row r="79" spans="1:14" ht="14.1" customHeight="1">
      <c r="A79" s="58"/>
      <c r="B79" s="171" t="s">
        <v>31</v>
      </c>
      <c r="C79" s="172"/>
      <c r="D79" s="172"/>
      <c r="E79" s="172"/>
      <c r="F79" s="172"/>
      <c r="G79" s="172"/>
      <c r="H79" s="172"/>
      <c r="I79" s="172"/>
      <c r="J79" s="172"/>
      <c r="K79" s="172"/>
      <c r="L79" s="172"/>
      <c r="M79" s="172"/>
      <c r="N79" s="173"/>
    </row>
    <row r="80" spans="1:14" ht="14.1" customHeight="1">
      <c r="A80" s="58"/>
      <c r="B80" s="101" t="s">
        <v>288</v>
      </c>
      <c r="C80" s="102" t="s">
        <v>289</v>
      </c>
      <c r="D80" s="81">
        <v>19.21</v>
      </c>
      <c r="E80" s="81">
        <v>19.21</v>
      </c>
      <c r="F80" s="81">
        <v>19.2</v>
      </c>
      <c r="G80" s="86">
        <v>19.2</v>
      </c>
      <c r="H80" s="86">
        <v>19.41</v>
      </c>
      <c r="I80" s="81">
        <v>19.2</v>
      </c>
      <c r="J80" s="81">
        <v>19.399999999999999</v>
      </c>
      <c r="K80" s="82">
        <v>-1.03</v>
      </c>
      <c r="L80" s="83">
        <v>6</v>
      </c>
      <c r="M80" s="84">
        <v>202588</v>
      </c>
      <c r="N80" s="84">
        <v>3890189.6</v>
      </c>
    </row>
    <row r="81" spans="1:14" ht="14.1" customHeight="1">
      <c r="A81" s="58"/>
      <c r="B81" s="177" t="s">
        <v>94</v>
      </c>
      <c r="C81" s="178"/>
      <c r="D81" s="174"/>
      <c r="E81" s="175"/>
      <c r="F81" s="175"/>
      <c r="G81" s="175"/>
      <c r="H81" s="175"/>
      <c r="I81" s="175"/>
      <c r="J81" s="175"/>
      <c r="K81" s="176"/>
      <c r="L81" s="65">
        <f>L80</f>
        <v>6</v>
      </c>
      <c r="M81" s="65">
        <f t="shared" ref="M81:N81" si="2">M80</f>
        <v>202588</v>
      </c>
      <c r="N81" s="65">
        <f t="shared" si="2"/>
        <v>3890189.6</v>
      </c>
    </row>
    <row r="82" spans="1:14" ht="14.1" customHeight="1">
      <c r="A82" s="58"/>
      <c r="B82" s="185" t="s">
        <v>87</v>
      </c>
      <c r="C82" s="186"/>
      <c r="D82" s="186"/>
      <c r="E82" s="186"/>
      <c r="F82" s="186"/>
      <c r="G82" s="186"/>
      <c r="H82" s="186"/>
      <c r="I82" s="186"/>
      <c r="J82" s="186"/>
      <c r="K82" s="186"/>
      <c r="L82" s="186"/>
      <c r="M82" s="186"/>
      <c r="N82" s="187"/>
    </row>
    <row r="83" spans="1:14" ht="14.1" customHeight="1">
      <c r="A83" s="58"/>
      <c r="B83" s="46" t="s">
        <v>238</v>
      </c>
      <c r="C83" s="59" t="s">
        <v>239</v>
      </c>
      <c r="D83" s="63">
        <v>4.9400000000000004</v>
      </c>
      <c r="E83" s="81">
        <v>4.96</v>
      </c>
      <c r="F83" s="81">
        <v>4.88</v>
      </c>
      <c r="G83" s="81">
        <v>4.92</v>
      </c>
      <c r="H83" s="81">
        <v>4.99</v>
      </c>
      <c r="I83" s="81">
        <v>4.96</v>
      </c>
      <c r="J83" s="81">
        <v>4.9400000000000004</v>
      </c>
      <c r="K83" s="82">
        <v>0.4</v>
      </c>
      <c r="L83" s="83">
        <v>34</v>
      </c>
      <c r="M83" s="84">
        <v>4693000</v>
      </c>
      <c r="N83" s="84">
        <v>23108540</v>
      </c>
    </row>
    <row r="84" spans="1:14" ht="14.1" customHeight="1">
      <c r="A84" s="58"/>
      <c r="B84" s="177" t="s">
        <v>231</v>
      </c>
      <c r="C84" s="178"/>
      <c r="D84" s="197"/>
      <c r="E84" s="198"/>
      <c r="F84" s="198"/>
      <c r="G84" s="198"/>
      <c r="H84" s="198"/>
      <c r="I84" s="198"/>
      <c r="J84" s="198"/>
      <c r="K84" s="184"/>
      <c r="L84" s="64">
        <f>L83</f>
        <v>34</v>
      </c>
      <c r="M84" s="64">
        <f t="shared" ref="M84:N84" si="3">M83</f>
        <v>4693000</v>
      </c>
      <c r="N84" s="84">
        <f t="shared" si="3"/>
        <v>23108540</v>
      </c>
    </row>
    <row r="85" spans="1:14" s="52" customFormat="1" ht="14.1" customHeight="1">
      <c r="B85" s="66" t="s">
        <v>71</v>
      </c>
      <c r="C85" s="179"/>
      <c r="D85" s="180"/>
      <c r="E85" s="180"/>
      <c r="F85" s="180"/>
      <c r="G85" s="180"/>
      <c r="H85" s="180"/>
      <c r="I85" s="180"/>
      <c r="J85" s="180"/>
      <c r="K85" s="181"/>
      <c r="L85" s="67">
        <f>L84+L81+L78+L70+L67</f>
        <v>112</v>
      </c>
      <c r="M85" s="67">
        <f>M84+M81+M78+M70+M67</f>
        <v>43026667</v>
      </c>
      <c r="N85" s="67">
        <f>N84+N81+N78+N70+N67</f>
        <v>59722074.520000003</v>
      </c>
    </row>
    <row r="86" spans="1:14" s="52" customFormat="1" ht="14.1" customHeight="1">
      <c r="B86" s="66" t="s">
        <v>40</v>
      </c>
      <c r="C86" s="179"/>
      <c r="D86" s="180"/>
      <c r="E86" s="180"/>
      <c r="F86" s="180"/>
      <c r="G86" s="180"/>
      <c r="H86" s="180"/>
      <c r="I86" s="180"/>
      <c r="J86" s="180"/>
      <c r="K86" s="181"/>
      <c r="L86" s="67">
        <f>L85+L62+L48</f>
        <v>885</v>
      </c>
      <c r="M86" s="67">
        <f>M85+M62+M48</f>
        <v>246623208</v>
      </c>
      <c r="N86" s="67">
        <f>N85+N62+N48</f>
        <v>498917154.19999993</v>
      </c>
    </row>
    <row r="87" spans="1:14" ht="12.95" customHeight="1">
      <c r="A87" s="58"/>
      <c r="N87" s="72"/>
    </row>
    <row r="88" spans="1:14" s="52" customFormat="1" ht="18.75" customHeight="1">
      <c r="B88" s="58"/>
      <c r="C88" s="69"/>
      <c r="D88" s="58"/>
      <c r="E88" s="58"/>
      <c r="F88" s="58"/>
      <c r="G88" s="58"/>
      <c r="H88" s="58"/>
      <c r="I88" s="58"/>
      <c r="J88" s="70"/>
      <c r="K88" s="71"/>
      <c r="L88" s="72"/>
      <c r="M88" s="72"/>
      <c r="N88" s="73"/>
    </row>
    <row r="89" spans="1:14" s="52" customFormat="1" ht="18.75" customHeight="1">
      <c r="B89" s="58"/>
      <c r="C89" s="69"/>
      <c r="D89" s="58"/>
      <c r="E89" s="58"/>
      <c r="F89" s="58"/>
      <c r="G89" s="58"/>
      <c r="H89" s="58"/>
      <c r="I89" s="58"/>
      <c r="J89" s="70"/>
      <c r="K89" s="71"/>
      <c r="L89" s="72"/>
      <c r="M89" s="72"/>
      <c r="N89" s="73"/>
    </row>
    <row r="90" spans="1:14" ht="12.95" customHeight="1">
      <c r="A90" s="58"/>
    </row>
  </sheetData>
  <mergeCells count="52">
    <mergeCell ref="B67:C67"/>
    <mergeCell ref="D67:K67"/>
    <mergeCell ref="B61:C61"/>
    <mergeCell ref="D61:K61"/>
    <mergeCell ref="C62:K62"/>
    <mergeCell ref="B58:N58"/>
    <mergeCell ref="B49:N49"/>
    <mergeCell ref="B51:N51"/>
    <mergeCell ref="B54:C54"/>
    <mergeCell ref="D54:K54"/>
    <mergeCell ref="B55:N55"/>
    <mergeCell ref="B57:C57"/>
    <mergeCell ref="D57:K57"/>
    <mergeCell ref="C86:K86"/>
    <mergeCell ref="B63:N63"/>
    <mergeCell ref="C85:K85"/>
    <mergeCell ref="B71:N71"/>
    <mergeCell ref="B78:C78"/>
    <mergeCell ref="D78:K78"/>
    <mergeCell ref="B82:N82"/>
    <mergeCell ref="B84:C84"/>
    <mergeCell ref="D84:K84"/>
    <mergeCell ref="B81:C81"/>
    <mergeCell ref="D81:K81"/>
    <mergeCell ref="B79:N79"/>
    <mergeCell ref="B68:N68"/>
    <mergeCell ref="B70:C70"/>
    <mergeCell ref="D70:K70"/>
    <mergeCell ref="B65:N65"/>
    <mergeCell ref="B1:N1"/>
    <mergeCell ref="B3:N3"/>
    <mergeCell ref="B17:C17"/>
    <mergeCell ref="D17:K17"/>
    <mergeCell ref="B18:N18"/>
    <mergeCell ref="B21:C21"/>
    <mergeCell ref="D21:K21"/>
    <mergeCell ref="B26:N26"/>
    <mergeCell ref="B31:C31"/>
    <mergeCell ref="D31:K31"/>
    <mergeCell ref="B22:N22"/>
    <mergeCell ref="B25:C25"/>
    <mergeCell ref="D25:K25"/>
    <mergeCell ref="B32:N32"/>
    <mergeCell ref="D40:K40"/>
    <mergeCell ref="B40:C40"/>
    <mergeCell ref="C48:K48"/>
    <mergeCell ref="B41:N41"/>
    <mergeCell ref="D43:K43"/>
    <mergeCell ref="B43:C43"/>
    <mergeCell ref="B44:N44"/>
    <mergeCell ref="B47:C47"/>
    <mergeCell ref="D47:K47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7"/>
  <sheetViews>
    <sheetView zoomScale="136" zoomScaleNormal="136" workbookViewId="0">
      <selection activeCell="K8" sqref="K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6" ht="21.75" customHeight="1">
      <c r="A1" s="205" t="s">
        <v>317</v>
      </c>
      <c r="B1" s="205"/>
      <c r="C1" s="205"/>
      <c r="D1" s="205"/>
    </row>
    <row r="2" spans="1:6" ht="14.4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6" ht="12.75" customHeight="1">
      <c r="A3" s="202" t="s">
        <v>29</v>
      </c>
      <c r="B3" s="203"/>
      <c r="C3" s="203"/>
      <c r="D3" s="204"/>
    </row>
    <row r="4" spans="1:6" ht="12.75" customHeight="1">
      <c r="A4" s="46" t="s">
        <v>282</v>
      </c>
      <c r="B4" s="59" t="s">
        <v>283</v>
      </c>
      <c r="C4" s="63">
        <v>0.72</v>
      </c>
      <c r="D4" s="63">
        <v>0.72</v>
      </c>
    </row>
    <row r="5" spans="1:6" ht="12.75" customHeight="1">
      <c r="A5" s="46" t="s">
        <v>275</v>
      </c>
      <c r="B5" s="59" t="s">
        <v>276</v>
      </c>
      <c r="C5" s="63">
        <v>0.7</v>
      </c>
      <c r="D5" s="81">
        <v>0.7</v>
      </c>
    </row>
    <row r="6" spans="1:6" ht="12.75" customHeight="1">
      <c r="A6" s="46" t="s">
        <v>172</v>
      </c>
      <c r="B6" s="59" t="s">
        <v>173</v>
      </c>
      <c r="C6" s="63">
        <v>0.06</v>
      </c>
      <c r="D6" s="81">
        <v>0.06</v>
      </c>
    </row>
    <row r="7" spans="1:6" ht="12.75" customHeight="1">
      <c r="A7" s="46" t="s">
        <v>279</v>
      </c>
      <c r="B7" s="59" t="s">
        <v>186</v>
      </c>
      <c r="C7" s="86">
        <v>0.17</v>
      </c>
      <c r="D7" s="81">
        <v>0.17</v>
      </c>
    </row>
    <row r="8" spans="1:6" ht="12.75" customHeight="1">
      <c r="A8" s="46" t="s">
        <v>205</v>
      </c>
      <c r="B8" s="59" t="s">
        <v>206</v>
      </c>
      <c r="C8" s="47">
        <v>0.78</v>
      </c>
      <c r="D8" s="47">
        <v>0.78</v>
      </c>
    </row>
    <row r="9" spans="1:6" ht="12.75" customHeight="1">
      <c r="A9" s="46" t="s">
        <v>195</v>
      </c>
      <c r="B9" s="59" t="s">
        <v>196</v>
      </c>
      <c r="C9" s="47">
        <v>2.2000000000000002</v>
      </c>
      <c r="D9" s="47">
        <v>2.2000000000000002</v>
      </c>
    </row>
    <row r="10" spans="1:6" ht="12.75" customHeight="1">
      <c r="A10" s="202" t="s">
        <v>96</v>
      </c>
      <c r="B10" s="203" t="s">
        <v>96</v>
      </c>
      <c r="C10" s="203"/>
      <c r="D10" s="204"/>
    </row>
    <row r="11" spans="1:6" ht="12.75" customHeight="1">
      <c r="A11" s="46" t="s">
        <v>149</v>
      </c>
      <c r="B11" s="59" t="s">
        <v>148</v>
      </c>
      <c r="C11" s="86">
        <v>0.7</v>
      </c>
      <c r="D11" s="81">
        <v>0.7</v>
      </c>
    </row>
    <row r="12" spans="1:6" ht="12.75" customHeight="1">
      <c r="A12" s="199" t="s">
        <v>85</v>
      </c>
      <c r="B12" s="200"/>
      <c r="C12" s="200"/>
      <c r="D12" s="201"/>
    </row>
    <row r="13" spans="1:6" ht="12.75" customHeight="1">
      <c r="A13" s="46" t="s">
        <v>221</v>
      </c>
      <c r="B13" s="59" t="s">
        <v>222</v>
      </c>
      <c r="C13" s="86">
        <v>0.71</v>
      </c>
      <c r="D13" s="81">
        <v>0.77</v>
      </c>
      <c r="F13" s="52" t="s">
        <v>292</v>
      </c>
    </row>
    <row r="14" spans="1:6" ht="12.75" customHeight="1">
      <c r="A14" s="46" t="s">
        <v>199</v>
      </c>
      <c r="B14" s="59" t="s">
        <v>200</v>
      </c>
      <c r="C14" s="86">
        <v>0.69</v>
      </c>
      <c r="D14" s="81">
        <v>0.69</v>
      </c>
    </row>
    <row r="15" spans="1:6" ht="12.75" customHeight="1">
      <c r="A15" s="199" t="s">
        <v>86</v>
      </c>
      <c r="B15" s="200"/>
      <c r="C15" s="200"/>
      <c r="D15" s="201"/>
    </row>
    <row r="16" spans="1:6" ht="12.75" customHeight="1">
      <c r="A16" s="46" t="s">
        <v>187</v>
      </c>
      <c r="B16" s="59" t="s">
        <v>152</v>
      </c>
      <c r="C16" s="81">
        <v>2.1</v>
      </c>
      <c r="D16" s="81">
        <v>2.1</v>
      </c>
    </row>
    <row r="17" spans="1:4" ht="12.75" customHeight="1">
      <c r="A17" s="46" t="s">
        <v>136</v>
      </c>
      <c r="B17" s="59" t="s">
        <v>137</v>
      </c>
      <c r="C17" s="81">
        <v>1.85</v>
      </c>
      <c r="D17" s="81">
        <v>1.85</v>
      </c>
    </row>
    <row r="18" spans="1:4" ht="12.75" customHeight="1">
      <c r="A18" s="46" t="s">
        <v>99</v>
      </c>
      <c r="B18" s="59" t="s">
        <v>100</v>
      </c>
      <c r="C18" s="81">
        <v>5.5</v>
      </c>
      <c r="D18" s="94">
        <v>5.5</v>
      </c>
    </row>
    <row r="19" spans="1:4" ht="12.75" customHeight="1">
      <c r="A19" s="202" t="s">
        <v>31</v>
      </c>
      <c r="B19" s="203" t="s">
        <v>31</v>
      </c>
      <c r="C19" s="203"/>
      <c r="D19" s="204"/>
    </row>
    <row r="20" spans="1:4" ht="12.75" customHeight="1">
      <c r="A20" s="46" t="s">
        <v>225</v>
      </c>
      <c r="B20" s="59" t="s">
        <v>226</v>
      </c>
      <c r="C20" s="95">
        <v>9</v>
      </c>
      <c r="D20" s="95">
        <v>9</v>
      </c>
    </row>
    <row r="21" spans="1:4" ht="12.75" customHeight="1">
      <c r="A21" s="46" t="s">
        <v>259</v>
      </c>
      <c r="B21" s="59" t="s">
        <v>260</v>
      </c>
      <c r="C21" s="95">
        <v>13</v>
      </c>
      <c r="D21" s="95">
        <v>13</v>
      </c>
    </row>
    <row r="22" spans="1:4" ht="12.75" customHeight="1">
      <c r="A22" s="46" t="s">
        <v>168</v>
      </c>
      <c r="B22" s="59" t="s">
        <v>169</v>
      </c>
      <c r="C22" s="95">
        <v>11.51</v>
      </c>
      <c r="D22" s="95">
        <v>11.51</v>
      </c>
    </row>
    <row r="23" spans="1:4" ht="12.75" customHeight="1">
      <c r="A23" s="46" t="s">
        <v>271</v>
      </c>
      <c r="B23" s="59" t="s">
        <v>272</v>
      </c>
      <c r="C23" s="95">
        <v>100.03</v>
      </c>
      <c r="D23" s="95">
        <v>100</v>
      </c>
    </row>
    <row r="24" spans="1:4" ht="12.75" customHeight="1">
      <c r="A24" s="46" t="s">
        <v>127</v>
      </c>
      <c r="B24" s="59" t="s">
        <v>126</v>
      </c>
      <c r="C24" s="95">
        <v>50</v>
      </c>
      <c r="D24" s="95">
        <v>50</v>
      </c>
    </row>
    <row r="25" spans="1:4" ht="12.75" customHeight="1">
      <c r="A25" s="46" t="s">
        <v>101</v>
      </c>
      <c r="B25" s="59" t="s">
        <v>102</v>
      </c>
      <c r="C25" s="95">
        <v>23.02</v>
      </c>
      <c r="D25" s="95">
        <v>23</v>
      </c>
    </row>
    <row r="26" spans="1:4" ht="12.75" customHeight="1">
      <c r="A26" s="202" t="s">
        <v>87</v>
      </c>
      <c r="B26" s="203"/>
      <c r="C26" s="203"/>
      <c r="D26" s="204"/>
    </row>
    <row r="27" spans="1:4" ht="12.75" customHeight="1">
      <c r="A27" s="46" t="s">
        <v>217</v>
      </c>
      <c r="B27" s="59" t="s">
        <v>218</v>
      </c>
      <c r="C27" s="63">
        <v>3.05</v>
      </c>
      <c r="D27" s="95">
        <v>3.05</v>
      </c>
    </row>
    <row r="28" spans="1:4" ht="12.75" customHeight="1">
      <c r="A28" s="46" t="s">
        <v>223</v>
      </c>
      <c r="B28" s="59" t="s">
        <v>224</v>
      </c>
      <c r="C28" s="63">
        <v>4.5999999999999996</v>
      </c>
      <c r="D28" s="63">
        <v>4.5999999999999996</v>
      </c>
    </row>
    <row r="29" spans="1:4" ht="12.75" customHeight="1">
      <c r="A29" s="46" t="s">
        <v>307</v>
      </c>
      <c r="B29" s="59" t="s">
        <v>308</v>
      </c>
      <c r="C29" s="95">
        <v>6</v>
      </c>
      <c r="D29" s="95">
        <v>6</v>
      </c>
    </row>
    <row r="30" spans="1:4" ht="12.75" customHeight="1">
      <c r="A30" s="46" t="s">
        <v>251</v>
      </c>
      <c r="B30" s="59" t="s">
        <v>252</v>
      </c>
      <c r="C30" s="94">
        <v>10</v>
      </c>
      <c r="D30" s="94">
        <v>10</v>
      </c>
    </row>
    <row r="31" spans="1:4" ht="12.75" customHeight="1">
      <c r="A31" s="74" t="s">
        <v>41</v>
      </c>
      <c r="B31" s="74" t="s">
        <v>20</v>
      </c>
      <c r="C31" s="74" t="s">
        <v>95</v>
      </c>
      <c r="D31" s="74" t="s">
        <v>19</v>
      </c>
    </row>
    <row r="32" spans="1:4" ht="12.75" customHeight="1">
      <c r="A32" s="199" t="s">
        <v>29</v>
      </c>
      <c r="B32" s="200"/>
      <c r="C32" s="200"/>
      <c r="D32" s="201"/>
    </row>
    <row r="33" spans="1:4" ht="12.75" customHeight="1">
      <c r="A33" s="46" t="s">
        <v>254</v>
      </c>
      <c r="B33" s="59" t="s">
        <v>253</v>
      </c>
      <c r="C33" s="86">
        <v>0.2</v>
      </c>
      <c r="D33" s="86">
        <v>0.2</v>
      </c>
    </row>
    <row r="34" spans="1:4" ht="12.75" customHeight="1">
      <c r="A34" s="46" t="s">
        <v>176</v>
      </c>
      <c r="B34" s="59" t="s">
        <v>177</v>
      </c>
      <c r="C34" s="86">
        <v>0.1</v>
      </c>
      <c r="D34" s="86">
        <v>0.1</v>
      </c>
    </row>
    <row r="35" spans="1:4" ht="12.75" customHeight="1">
      <c r="A35" s="46" t="s">
        <v>151</v>
      </c>
      <c r="B35" s="59" t="s">
        <v>150</v>
      </c>
      <c r="C35" s="86">
        <v>1</v>
      </c>
      <c r="D35" s="86">
        <v>1</v>
      </c>
    </row>
    <row r="36" spans="1:4" ht="12.75" customHeight="1">
      <c r="A36" s="46" t="s">
        <v>193</v>
      </c>
      <c r="B36" s="59" t="s">
        <v>194</v>
      </c>
      <c r="C36" s="86">
        <v>0.25</v>
      </c>
      <c r="D36" s="81">
        <v>0.25</v>
      </c>
    </row>
    <row r="37" spans="1:4" ht="12.75" customHeight="1">
      <c r="A37" s="46" t="s">
        <v>305</v>
      </c>
      <c r="B37" s="59" t="s">
        <v>306</v>
      </c>
      <c r="C37" s="86">
        <v>1</v>
      </c>
      <c r="D37" s="94">
        <v>1</v>
      </c>
    </row>
    <row r="38" spans="1:4" ht="12.75" customHeight="1">
      <c r="A38" s="46" t="s">
        <v>300</v>
      </c>
      <c r="B38" s="59" t="s">
        <v>301</v>
      </c>
      <c r="C38" s="94">
        <v>0.11</v>
      </c>
      <c r="D38" s="94">
        <v>0.11</v>
      </c>
    </row>
    <row r="39" spans="1:4" ht="12.75" customHeight="1">
      <c r="A39" s="46" t="s">
        <v>103</v>
      </c>
      <c r="B39" s="59" t="s">
        <v>104</v>
      </c>
      <c r="C39" s="86">
        <v>0.05</v>
      </c>
      <c r="D39" s="86">
        <v>0.05</v>
      </c>
    </row>
    <row r="40" spans="1:4" ht="12.75" customHeight="1">
      <c r="A40" s="46" t="s">
        <v>189</v>
      </c>
      <c r="B40" s="59" t="s">
        <v>188</v>
      </c>
      <c r="C40" s="81">
        <v>0.31</v>
      </c>
      <c r="D40" s="81">
        <v>0.31</v>
      </c>
    </row>
    <row r="41" spans="1:4" ht="12.75" customHeight="1">
      <c r="A41" s="46" t="s">
        <v>267</v>
      </c>
      <c r="B41" s="59" t="s">
        <v>268</v>
      </c>
      <c r="C41" s="86">
        <v>0.85</v>
      </c>
      <c r="D41" s="86">
        <v>0.85</v>
      </c>
    </row>
    <row r="42" spans="1:4" ht="12.75" customHeight="1">
      <c r="A42" s="89" t="s">
        <v>273</v>
      </c>
      <c r="B42" s="90" t="s">
        <v>274</v>
      </c>
      <c r="C42" s="86">
        <v>1</v>
      </c>
      <c r="D42" s="86">
        <v>1</v>
      </c>
    </row>
    <row r="43" spans="1:4" ht="12.75" customHeight="1">
      <c r="A43" s="46" t="s">
        <v>107</v>
      </c>
      <c r="B43" s="59" t="s">
        <v>108</v>
      </c>
      <c r="C43" s="86">
        <v>0.09</v>
      </c>
      <c r="D43" s="86">
        <v>0.09</v>
      </c>
    </row>
    <row r="44" spans="1:4" ht="12.75" customHeight="1">
      <c r="A44" s="46" t="s">
        <v>234</v>
      </c>
      <c r="B44" s="59" t="s">
        <v>235</v>
      </c>
      <c r="C44" s="86">
        <v>0.75</v>
      </c>
      <c r="D44" s="86">
        <v>0.75</v>
      </c>
    </row>
    <row r="45" spans="1:4" ht="12.75" customHeight="1">
      <c r="A45" s="46" t="s">
        <v>215</v>
      </c>
      <c r="B45" s="59" t="s">
        <v>216</v>
      </c>
      <c r="C45" s="86">
        <v>1</v>
      </c>
      <c r="D45" s="86">
        <v>1</v>
      </c>
    </row>
    <row r="46" spans="1:4" ht="12.75" customHeight="1">
      <c r="A46" s="46" t="s">
        <v>180</v>
      </c>
      <c r="B46" s="59" t="s">
        <v>181</v>
      </c>
      <c r="C46" s="86">
        <v>1</v>
      </c>
      <c r="D46" s="86">
        <v>1</v>
      </c>
    </row>
    <row r="47" spans="1:4" ht="12.75" customHeight="1">
      <c r="A47" s="46" t="s">
        <v>105</v>
      </c>
      <c r="B47" s="59" t="s">
        <v>106</v>
      </c>
      <c r="C47" s="86">
        <v>0.94</v>
      </c>
      <c r="D47" s="86">
        <v>0.94</v>
      </c>
    </row>
    <row r="48" spans="1:4" ht="12.75" customHeight="1">
      <c r="A48" s="87" t="s">
        <v>263</v>
      </c>
      <c r="B48" s="88" t="s">
        <v>264</v>
      </c>
      <c r="C48" s="86">
        <v>1</v>
      </c>
      <c r="D48" s="86">
        <v>1</v>
      </c>
    </row>
    <row r="49" spans="1:4" ht="12.75" customHeight="1">
      <c r="A49" s="199" t="s">
        <v>192</v>
      </c>
      <c r="B49" s="200"/>
      <c r="C49" s="200"/>
      <c r="D49" s="201"/>
    </row>
    <row r="50" spans="1:4" ht="12.75" customHeight="1">
      <c r="A50" s="46" t="s">
        <v>191</v>
      </c>
      <c r="B50" s="59" t="s">
        <v>190</v>
      </c>
      <c r="C50" s="86">
        <v>1.2</v>
      </c>
      <c r="D50" s="104">
        <v>1.2</v>
      </c>
    </row>
    <row r="51" spans="1:4" ht="12.75" customHeight="1">
      <c r="A51" s="199" t="s">
        <v>96</v>
      </c>
      <c r="B51" s="200" t="s">
        <v>96</v>
      </c>
      <c r="C51" s="200"/>
      <c r="D51" s="201"/>
    </row>
    <row r="52" spans="1:4" ht="12.75" customHeight="1">
      <c r="A52" s="46" t="s">
        <v>286</v>
      </c>
      <c r="B52" s="59" t="s">
        <v>287</v>
      </c>
      <c r="C52" s="86">
        <v>0.85</v>
      </c>
      <c r="D52" s="81">
        <v>0.85</v>
      </c>
    </row>
    <row r="53" spans="1:4" ht="12.75" customHeight="1">
      <c r="A53" s="199" t="s">
        <v>86</v>
      </c>
      <c r="B53" s="200"/>
      <c r="C53" s="200"/>
      <c r="D53" s="201"/>
    </row>
    <row r="54" spans="1:4" ht="12.75" customHeight="1">
      <c r="A54" s="46" t="s">
        <v>90</v>
      </c>
      <c r="B54" s="59" t="s">
        <v>37</v>
      </c>
      <c r="C54" s="86">
        <v>1</v>
      </c>
      <c r="D54" s="86">
        <v>1</v>
      </c>
    </row>
    <row r="55" spans="1:4" ht="12.75" customHeight="1">
      <c r="A55" s="76" t="s">
        <v>170</v>
      </c>
      <c r="B55" s="77" t="s">
        <v>171</v>
      </c>
      <c r="C55" s="86">
        <v>100</v>
      </c>
      <c r="D55" s="86">
        <v>100</v>
      </c>
    </row>
    <row r="56" spans="1:4" ht="12.75" customHeight="1">
      <c r="A56" s="199" t="s">
        <v>85</v>
      </c>
      <c r="B56" s="200"/>
      <c r="C56" s="200"/>
      <c r="D56" s="201"/>
    </row>
    <row r="57" spans="1:4" ht="12.75" customHeight="1">
      <c r="A57" s="46" t="s">
        <v>33</v>
      </c>
      <c r="B57" s="59" t="s">
        <v>34</v>
      </c>
      <c r="C57" s="86">
        <v>1.69</v>
      </c>
      <c r="D57" s="86">
        <v>1.72</v>
      </c>
    </row>
    <row r="58" spans="1:4" ht="12.75" customHeight="1">
      <c r="A58" s="46" t="s">
        <v>153</v>
      </c>
      <c r="B58" s="68" t="s">
        <v>154</v>
      </c>
      <c r="C58" s="63">
        <v>1</v>
      </c>
      <c r="D58" s="75">
        <v>1</v>
      </c>
    </row>
    <row r="59" spans="1:4" ht="12.75" customHeight="1">
      <c r="A59" s="202" t="s">
        <v>31</v>
      </c>
      <c r="B59" s="203" t="s">
        <v>31</v>
      </c>
      <c r="C59" s="203"/>
      <c r="D59" s="204"/>
    </row>
    <row r="60" spans="1:4" ht="12.75" customHeight="1">
      <c r="A60" s="46" t="s">
        <v>159</v>
      </c>
      <c r="B60" s="59" t="s">
        <v>160</v>
      </c>
      <c r="C60" s="81">
        <v>27</v>
      </c>
      <c r="D60" s="81">
        <v>27</v>
      </c>
    </row>
    <row r="61" spans="1:4" ht="12.75" customHeight="1">
      <c r="A61" s="202" t="s">
        <v>87</v>
      </c>
      <c r="B61" s="203"/>
      <c r="C61" s="203"/>
      <c r="D61" s="204"/>
    </row>
    <row r="62" spans="1:4" ht="12.75" customHeight="1">
      <c r="A62" s="46" t="s">
        <v>111</v>
      </c>
      <c r="B62" s="68" t="s">
        <v>112</v>
      </c>
      <c r="C62" s="63" t="s">
        <v>113</v>
      </c>
      <c r="D62" s="63" t="s">
        <v>113</v>
      </c>
    </row>
    <row r="63" spans="1:4" ht="12.75" customHeight="1">
      <c r="A63" s="74" t="s">
        <v>41</v>
      </c>
      <c r="B63" s="74" t="s">
        <v>20</v>
      </c>
      <c r="C63" s="74" t="s">
        <v>95</v>
      </c>
      <c r="D63" s="74" t="s">
        <v>19</v>
      </c>
    </row>
    <row r="64" spans="1:4" ht="12.75" customHeight="1">
      <c r="A64" s="199" t="s">
        <v>29</v>
      </c>
      <c r="B64" s="200"/>
      <c r="C64" s="200"/>
      <c r="D64" s="201"/>
    </row>
    <row r="65" spans="1:4" ht="10.5" customHeight="1">
      <c r="A65" s="46" t="s">
        <v>298</v>
      </c>
      <c r="B65" s="59" t="s">
        <v>299</v>
      </c>
      <c r="C65" s="94">
        <v>1</v>
      </c>
      <c r="D65" s="94">
        <v>1</v>
      </c>
    </row>
    <row r="66" spans="1:4" ht="12.75" customHeight="1">
      <c r="A66" s="199" t="s">
        <v>85</v>
      </c>
      <c r="B66" s="200"/>
      <c r="C66" s="200"/>
      <c r="D66" s="201"/>
    </row>
    <row r="67" spans="1:4" ht="9.75" customHeight="1">
      <c r="A67" s="46" t="s">
        <v>244</v>
      </c>
      <c r="B67" s="59" t="s">
        <v>245</v>
      </c>
      <c r="C67" s="81">
        <v>0.88</v>
      </c>
      <c r="D67" s="81">
        <v>0.88</v>
      </c>
    </row>
  </sheetData>
  <mergeCells count="16">
    <mergeCell ref="A1:D1"/>
    <mergeCell ref="A3:D3"/>
    <mergeCell ref="A26:D26"/>
    <mergeCell ref="A32:D32"/>
    <mergeCell ref="A15:D15"/>
    <mergeCell ref="A19:D19"/>
    <mergeCell ref="A12:D12"/>
    <mergeCell ref="A10:D10"/>
    <mergeCell ref="A64:D64"/>
    <mergeCell ref="A61:D61"/>
    <mergeCell ref="A53:D53"/>
    <mergeCell ref="A56:D56"/>
    <mergeCell ref="A51:D51"/>
    <mergeCell ref="A59:D59"/>
    <mergeCell ref="A49:D49"/>
    <mergeCell ref="A66:D66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topLeftCell="A13" zoomScale="120" zoomScaleNormal="120" workbookViewId="0">
      <selection activeCell="M10" sqref="M10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28" t="s">
        <v>0</v>
      </c>
      <c r="C1" s="229"/>
      <c r="D1" s="230"/>
      <c r="E1" s="6"/>
      <c r="F1" s="10"/>
      <c r="G1" s="10"/>
      <c r="H1" s="10"/>
      <c r="I1" s="10"/>
    </row>
    <row r="2" spans="1:9" ht="10.5" customHeight="1">
      <c r="B2" s="231"/>
      <c r="C2" s="232"/>
      <c r="D2" s="233"/>
      <c r="E2" s="6"/>
      <c r="F2" s="10"/>
      <c r="G2" s="10"/>
      <c r="H2" s="10"/>
      <c r="I2" s="10"/>
    </row>
    <row r="3" spans="1:9" ht="18" customHeight="1">
      <c r="B3" s="110" t="s">
        <v>316</v>
      </c>
      <c r="C3" s="6"/>
      <c r="D3" s="6"/>
      <c r="E3" s="6"/>
      <c r="F3" s="6"/>
      <c r="G3" s="6"/>
      <c r="H3" s="6"/>
      <c r="I3" s="6"/>
    </row>
    <row r="4" spans="1:9" ht="18" customHeight="1">
      <c r="B4" s="116"/>
      <c r="C4" s="117"/>
      <c r="D4" s="117"/>
      <c r="E4" s="117"/>
      <c r="F4" s="117"/>
      <c r="G4" s="117"/>
      <c r="H4" s="117"/>
      <c r="I4" s="117"/>
    </row>
    <row r="5" spans="1:9" ht="18" customHeight="1">
      <c r="A5" s="118"/>
      <c r="B5" s="206" t="s">
        <v>323</v>
      </c>
      <c r="C5" s="207"/>
      <c r="D5" s="207"/>
      <c r="E5" s="207"/>
      <c r="F5" s="207"/>
      <c r="G5" s="207"/>
      <c r="H5" s="207"/>
      <c r="I5" s="208"/>
    </row>
    <row r="6" spans="1:9" ht="40.5" customHeight="1">
      <c r="A6" s="118"/>
      <c r="B6" s="119" t="s">
        <v>15</v>
      </c>
      <c r="C6" s="120" t="s">
        <v>20</v>
      </c>
      <c r="D6" s="120" t="s">
        <v>22</v>
      </c>
      <c r="E6" s="120" t="s">
        <v>23</v>
      </c>
      <c r="F6" s="120" t="s">
        <v>24</v>
      </c>
      <c r="G6" s="121" t="s">
        <v>28</v>
      </c>
      <c r="H6" s="121" t="s">
        <v>18</v>
      </c>
      <c r="I6" s="122" t="s">
        <v>7</v>
      </c>
    </row>
    <row r="7" spans="1:9" ht="18" customHeight="1">
      <c r="A7" s="118"/>
      <c r="B7" s="209" t="s">
        <v>29</v>
      </c>
      <c r="C7" s="210"/>
      <c r="D7" s="210"/>
      <c r="E7" s="210"/>
      <c r="F7" s="210"/>
      <c r="G7" s="210"/>
      <c r="H7" s="210"/>
      <c r="I7" s="211"/>
    </row>
    <row r="8" spans="1:9" ht="18" customHeight="1">
      <c r="A8" s="118"/>
      <c r="B8" s="123" t="s">
        <v>44</v>
      </c>
      <c r="C8" s="124" t="s">
        <v>302</v>
      </c>
      <c r="D8" s="125">
        <v>0.14000000000000001</v>
      </c>
      <c r="E8" s="125">
        <v>0.14000000000000001</v>
      </c>
      <c r="F8" s="125">
        <v>0.14000000000000001</v>
      </c>
      <c r="G8" s="126">
        <v>1</v>
      </c>
      <c r="H8" s="126">
        <v>10000</v>
      </c>
      <c r="I8" s="126">
        <v>1400</v>
      </c>
    </row>
    <row r="9" spans="1:9" ht="18" customHeight="1">
      <c r="A9" s="118"/>
      <c r="B9" s="127" t="s">
        <v>321</v>
      </c>
      <c r="C9" s="212"/>
      <c r="D9" s="213"/>
      <c r="E9" s="213"/>
      <c r="F9" s="214"/>
      <c r="G9" s="128">
        <f>SUM(G8:G8)</f>
        <v>1</v>
      </c>
      <c r="H9" s="128">
        <f>SUM(H8:H8)</f>
        <v>10000</v>
      </c>
      <c r="I9" s="128">
        <f>SUM(I8:I8)</f>
        <v>1400</v>
      </c>
    </row>
    <row r="10" spans="1:9" ht="18" customHeight="1">
      <c r="A10" s="118"/>
      <c r="B10" s="129" t="s">
        <v>322</v>
      </c>
      <c r="C10" s="215"/>
      <c r="D10" s="216"/>
      <c r="E10" s="216"/>
      <c r="F10" s="217"/>
      <c r="G10" s="130">
        <f>G9</f>
        <v>1</v>
      </c>
      <c r="H10" s="130">
        <f t="shared" ref="H10:I10" si="0">H9</f>
        <v>10000</v>
      </c>
      <c r="I10" s="130">
        <f t="shared" si="0"/>
        <v>1400</v>
      </c>
    </row>
    <row r="11" spans="1:9" ht="18" customHeight="1">
      <c r="B11" s="244" t="s">
        <v>141</v>
      </c>
      <c r="C11" s="245"/>
      <c r="D11" s="245"/>
      <c r="E11" s="245"/>
      <c r="F11" s="245"/>
      <c r="G11" s="245"/>
      <c r="H11" s="245"/>
      <c r="I11" s="245"/>
    </row>
    <row r="12" spans="1:9" ht="18" customHeight="1">
      <c r="B12" s="234" t="s">
        <v>15</v>
      </c>
      <c r="C12" s="235"/>
      <c r="D12" s="236"/>
      <c r="E12" s="234" t="s">
        <v>20</v>
      </c>
      <c r="F12" s="236"/>
      <c r="G12" s="246" t="s">
        <v>45</v>
      </c>
      <c r="H12" s="235"/>
      <c r="I12" s="236"/>
    </row>
    <row r="13" spans="1:9" ht="12.95" customHeight="1">
      <c r="B13" s="241" t="s">
        <v>29</v>
      </c>
      <c r="C13" s="242"/>
      <c r="D13" s="242"/>
      <c r="E13" s="242"/>
      <c r="F13" s="242"/>
      <c r="G13" s="242"/>
      <c r="H13" s="242"/>
      <c r="I13" s="243"/>
    </row>
    <row r="14" spans="1:9" ht="12.95" customHeight="1">
      <c r="B14" s="254" t="s">
        <v>312</v>
      </c>
      <c r="C14" s="220"/>
      <c r="D14" s="221"/>
      <c r="E14" s="212" t="s">
        <v>313</v>
      </c>
      <c r="F14" s="214"/>
      <c r="G14" s="212" t="s">
        <v>72</v>
      </c>
      <c r="H14" s="213"/>
      <c r="I14" s="214"/>
    </row>
    <row r="15" spans="1:9" ht="12.95" customHeight="1">
      <c r="B15" s="237" t="s">
        <v>233</v>
      </c>
      <c r="C15" s="220"/>
      <c r="D15" s="238"/>
      <c r="E15" s="239" t="s">
        <v>232</v>
      </c>
      <c r="F15" s="240"/>
      <c r="G15" s="239">
        <v>3</v>
      </c>
      <c r="H15" s="213"/>
      <c r="I15" s="240"/>
    </row>
    <row r="16" spans="1:9" ht="12.95" customHeight="1">
      <c r="B16" s="241" t="s">
        <v>86</v>
      </c>
      <c r="C16" s="242"/>
      <c r="D16" s="242"/>
      <c r="E16" s="242" t="s">
        <v>86</v>
      </c>
      <c r="F16" s="242"/>
      <c r="G16" s="242"/>
      <c r="H16" s="242"/>
      <c r="I16" s="243"/>
    </row>
    <row r="17" spans="2:9" ht="12.95" customHeight="1">
      <c r="B17" s="254" t="s">
        <v>311</v>
      </c>
      <c r="C17" s="220" t="s">
        <v>250</v>
      </c>
      <c r="D17" s="221"/>
      <c r="E17" s="212" t="s">
        <v>250</v>
      </c>
      <c r="F17" s="214"/>
      <c r="G17" s="212">
        <v>2.5</v>
      </c>
      <c r="H17" s="213"/>
      <c r="I17" s="214"/>
    </row>
    <row r="18" spans="2:9" ht="12.95" customHeight="1">
      <c r="B18" s="251" t="s">
        <v>73</v>
      </c>
      <c r="C18" s="252"/>
      <c r="D18" s="252"/>
      <c r="E18" s="252"/>
      <c r="F18" s="252"/>
      <c r="G18" s="252"/>
      <c r="H18" s="252"/>
      <c r="I18" s="253"/>
    </row>
    <row r="19" spans="2:9" ht="12.95" customHeight="1">
      <c r="B19" s="225" t="s">
        <v>122</v>
      </c>
      <c r="C19" s="226"/>
      <c r="D19" s="227"/>
      <c r="E19" s="222" t="s">
        <v>123</v>
      </c>
      <c r="F19" s="223"/>
      <c r="G19" s="222">
        <v>10</v>
      </c>
      <c r="H19" s="224"/>
      <c r="I19" s="223"/>
    </row>
    <row r="20" spans="2:9" ht="12.95" customHeight="1">
      <c r="B20" s="225" t="s">
        <v>124</v>
      </c>
      <c r="C20" s="226" t="s">
        <v>125</v>
      </c>
      <c r="D20" s="227"/>
      <c r="E20" s="222" t="s">
        <v>125</v>
      </c>
      <c r="F20" s="223"/>
      <c r="G20" s="222">
        <v>9.5</v>
      </c>
      <c r="H20" s="224"/>
      <c r="I20" s="223"/>
    </row>
    <row r="21" spans="2:9" ht="12.95" customHeight="1">
      <c r="B21" s="225" t="s">
        <v>134</v>
      </c>
      <c r="C21" s="226"/>
      <c r="D21" s="227"/>
      <c r="E21" s="222" t="s">
        <v>135</v>
      </c>
      <c r="F21" s="223"/>
      <c r="G21" s="222">
        <v>1</v>
      </c>
      <c r="H21" s="224"/>
      <c r="I21" s="223"/>
    </row>
    <row r="22" spans="2:9" ht="12.95" customHeight="1">
      <c r="B22" s="225" t="s">
        <v>155</v>
      </c>
      <c r="C22" s="226"/>
      <c r="D22" s="227"/>
      <c r="E22" s="222" t="s">
        <v>156</v>
      </c>
      <c r="F22" s="223"/>
      <c r="G22" s="222" t="s">
        <v>72</v>
      </c>
      <c r="H22" s="224"/>
      <c r="I22" s="223"/>
    </row>
    <row r="23" spans="2:9" ht="12.95" customHeight="1">
      <c r="B23" s="225" t="s">
        <v>119</v>
      </c>
      <c r="C23" s="226"/>
      <c r="D23" s="227"/>
      <c r="E23" s="222" t="s">
        <v>118</v>
      </c>
      <c r="F23" s="223"/>
      <c r="G23" s="222" t="s">
        <v>72</v>
      </c>
      <c r="H23" s="224"/>
      <c r="I23" s="223"/>
    </row>
    <row r="24" spans="2:9" ht="12.95" customHeight="1">
      <c r="B24" s="247" t="s">
        <v>96</v>
      </c>
      <c r="C24" s="248"/>
      <c r="D24" s="248"/>
      <c r="E24" s="248"/>
      <c r="F24" s="248"/>
      <c r="G24" s="248"/>
      <c r="H24" s="248"/>
      <c r="I24" s="249"/>
    </row>
    <row r="25" spans="2:9" ht="12.95" customHeight="1">
      <c r="B25" s="219" t="s">
        <v>309</v>
      </c>
      <c r="C25" s="220"/>
      <c r="D25" s="221"/>
      <c r="E25" s="218" t="s">
        <v>310</v>
      </c>
      <c r="F25" s="214"/>
      <c r="G25" s="218" t="s">
        <v>72</v>
      </c>
      <c r="H25" s="213"/>
      <c r="I25" s="214"/>
    </row>
    <row r="26" spans="2:9" ht="12.95" customHeight="1">
      <c r="B26" s="219" t="s">
        <v>258</v>
      </c>
      <c r="C26" s="220"/>
      <c r="D26" s="221"/>
      <c r="E26" s="218" t="s">
        <v>257</v>
      </c>
      <c r="F26" s="214"/>
      <c r="G26" s="218">
        <v>0.5</v>
      </c>
      <c r="H26" s="213"/>
      <c r="I26" s="214"/>
    </row>
    <row r="27" spans="2:9" ht="12.95" customHeight="1">
      <c r="B27" s="219" t="s">
        <v>277</v>
      </c>
      <c r="C27" s="220"/>
      <c r="D27" s="221"/>
      <c r="E27" s="218" t="s">
        <v>278</v>
      </c>
      <c r="F27" s="214"/>
      <c r="G27" s="218">
        <v>1</v>
      </c>
      <c r="H27" s="213"/>
      <c r="I27" s="214"/>
    </row>
    <row r="28" spans="2:9" ht="12.95" customHeight="1">
      <c r="B28" s="225" t="s">
        <v>265</v>
      </c>
      <c r="C28" s="226"/>
      <c r="D28" s="227"/>
      <c r="E28" s="250" t="s">
        <v>266</v>
      </c>
      <c r="F28" s="250"/>
      <c r="G28" s="222" t="s">
        <v>72</v>
      </c>
      <c r="H28" s="224"/>
      <c r="I28" s="223"/>
    </row>
    <row r="29" spans="2:9" ht="12.95" customHeight="1">
      <c r="B29" s="225" t="s">
        <v>129</v>
      </c>
      <c r="C29" s="226"/>
      <c r="D29" s="227"/>
      <c r="E29" s="222" t="s">
        <v>128</v>
      </c>
      <c r="F29" s="223"/>
      <c r="G29" s="222" t="s">
        <v>72</v>
      </c>
      <c r="H29" s="224"/>
      <c r="I29" s="223"/>
    </row>
    <row r="30" spans="2:9" ht="25.5" customHeight="1"/>
    <row r="31" spans="2:9" ht="22.5"/>
  </sheetData>
  <mergeCells count="52">
    <mergeCell ref="E19:F19"/>
    <mergeCell ref="G19:I19"/>
    <mergeCell ref="B18:I18"/>
    <mergeCell ref="B19:D19"/>
    <mergeCell ref="B14:D14"/>
    <mergeCell ref="E14:F14"/>
    <mergeCell ref="G14:I14"/>
    <mergeCell ref="B17:D17"/>
    <mergeCell ref="E17:F17"/>
    <mergeCell ref="G17:I17"/>
    <mergeCell ref="B16:I16"/>
    <mergeCell ref="B29:D29"/>
    <mergeCell ref="E29:F29"/>
    <mergeCell ref="G29:I29"/>
    <mergeCell ref="B23:D23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G23:I23"/>
    <mergeCell ref="E27:F27"/>
    <mergeCell ref="B1:D2"/>
    <mergeCell ref="B12:D12"/>
    <mergeCell ref="E12:F12"/>
    <mergeCell ref="B15:D15"/>
    <mergeCell ref="E15:F15"/>
    <mergeCell ref="B13:I13"/>
    <mergeCell ref="B11:I11"/>
    <mergeCell ref="G15:I15"/>
    <mergeCell ref="G12:I12"/>
    <mergeCell ref="B5:I5"/>
    <mergeCell ref="B7:I7"/>
    <mergeCell ref="C9:F9"/>
    <mergeCell ref="C10:F10"/>
    <mergeCell ref="G27:I27"/>
    <mergeCell ref="B27:D27"/>
    <mergeCell ref="E23:F23"/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32"/>
  <sheetViews>
    <sheetView workbookViewId="0">
      <selection activeCell="E4" sqref="E4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>
      <c r="B1" s="261" t="s">
        <v>0</v>
      </c>
      <c r="C1" s="261"/>
      <c r="D1" s="261"/>
      <c r="E1" s="261"/>
      <c r="F1" s="262"/>
      <c r="H1" s="263"/>
      <c r="I1" s="263"/>
    </row>
    <row r="2" spans="1:9" ht="18">
      <c r="B2" s="261" t="s">
        <v>324</v>
      </c>
      <c r="C2" s="261"/>
      <c r="D2" s="261"/>
      <c r="E2" s="261"/>
      <c r="F2" s="261"/>
      <c r="H2" s="263"/>
      <c r="I2" s="263"/>
    </row>
    <row r="3" spans="1:9" ht="18">
      <c r="B3" s="264" t="s">
        <v>325</v>
      </c>
      <c r="C3" s="265"/>
      <c r="D3" s="266"/>
      <c r="E3" s="262"/>
      <c r="F3" s="262"/>
      <c r="H3" s="263"/>
      <c r="I3" s="263"/>
    </row>
    <row r="4" spans="1:9" ht="18">
      <c r="B4" s="264"/>
      <c r="C4" s="265"/>
      <c r="D4" s="266"/>
      <c r="E4" s="262"/>
      <c r="F4" s="262"/>
      <c r="H4" s="263"/>
      <c r="I4" s="263"/>
    </row>
    <row r="5" spans="1:9" ht="18">
      <c r="B5" s="264"/>
      <c r="C5" s="265"/>
      <c r="D5" s="266"/>
      <c r="E5" s="262"/>
      <c r="F5" s="262"/>
      <c r="H5" s="263"/>
      <c r="I5" s="263"/>
    </row>
    <row r="6" spans="1:9" ht="18.75">
      <c r="A6" s="107"/>
      <c r="B6" s="269" t="s">
        <v>326</v>
      </c>
      <c r="C6" s="270"/>
      <c r="D6" s="271"/>
      <c r="E6" s="272"/>
      <c r="F6" s="273"/>
    </row>
    <row r="7" spans="1:9" ht="31.5">
      <c r="A7" s="107"/>
      <c r="B7" s="274" t="s">
        <v>41</v>
      </c>
      <c r="C7" s="275" t="s">
        <v>20</v>
      </c>
      <c r="D7" s="276" t="s">
        <v>327</v>
      </c>
      <c r="E7" s="277" t="s">
        <v>328</v>
      </c>
      <c r="F7" s="277" t="s">
        <v>329</v>
      </c>
    </row>
    <row r="8" spans="1:9">
      <c r="A8" s="278"/>
      <c r="B8" s="279" t="s">
        <v>30</v>
      </c>
      <c r="C8" s="280"/>
      <c r="D8" s="280"/>
      <c r="E8" s="280"/>
      <c r="F8" s="281"/>
    </row>
    <row r="9" spans="1:9">
      <c r="A9" s="278"/>
      <c r="B9" s="282" t="s">
        <v>330</v>
      </c>
      <c r="C9" s="282" t="s">
        <v>133</v>
      </c>
      <c r="D9" s="283">
        <v>52</v>
      </c>
      <c r="E9" s="282">
        <v>3500000</v>
      </c>
      <c r="F9" s="282">
        <v>50838629.920000002</v>
      </c>
    </row>
    <row r="10" spans="1:9">
      <c r="A10" s="278"/>
      <c r="B10" s="284" t="s">
        <v>331</v>
      </c>
      <c r="C10" s="285"/>
      <c r="D10" s="283">
        <f>SUM(D9)</f>
        <v>52</v>
      </c>
      <c r="E10" s="282">
        <f>SUM(E9)</f>
        <v>3500000</v>
      </c>
      <c r="F10" s="282">
        <f>SUM(F9)</f>
        <v>50838629.920000002</v>
      </c>
    </row>
    <row r="11" spans="1:9">
      <c r="A11" s="278"/>
      <c r="B11" s="286" t="s">
        <v>40</v>
      </c>
      <c r="C11" s="287"/>
      <c r="D11" s="283">
        <f>D10</f>
        <v>52</v>
      </c>
      <c r="E11" s="282">
        <f>E10</f>
        <v>3500000</v>
      </c>
      <c r="F11" s="282">
        <f>F10</f>
        <v>50838629.920000002</v>
      </c>
    </row>
    <row r="12" spans="1:9">
      <c r="A12" s="278"/>
      <c r="B12" s="278"/>
      <c r="C12" s="278"/>
      <c r="D12" s="267"/>
      <c r="E12" s="268"/>
      <c r="F12" s="268"/>
    </row>
    <row r="13" spans="1:9" ht="18.75">
      <c r="A13" s="278"/>
      <c r="B13" s="288" t="s">
        <v>332</v>
      </c>
      <c r="C13" s="288"/>
      <c r="D13" s="288"/>
      <c r="E13" s="288"/>
      <c r="F13" s="288"/>
    </row>
    <row r="14" spans="1:9">
      <c r="A14" s="278"/>
      <c r="B14" s="289" t="s">
        <v>41</v>
      </c>
      <c r="C14" s="290" t="s">
        <v>20</v>
      </c>
      <c r="D14" s="291" t="s">
        <v>333</v>
      </c>
      <c r="E14" s="292" t="s">
        <v>334</v>
      </c>
      <c r="F14" s="292" t="s">
        <v>335</v>
      </c>
    </row>
    <row r="15" spans="1:9">
      <c r="A15" s="278"/>
      <c r="B15" s="279" t="s">
        <v>29</v>
      </c>
      <c r="C15" s="280"/>
      <c r="D15" s="280"/>
      <c r="E15" s="280"/>
      <c r="F15" s="281"/>
    </row>
    <row r="16" spans="1:9" s="294" customFormat="1">
      <c r="A16" s="293"/>
      <c r="B16" s="282" t="s">
        <v>131</v>
      </c>
      <c r="C16" s="282" t="s">
        <v>130</v>
      </c>
      <c r="D16" s="283">
        <v>2</v>
      </c>
      <c r="E16" s="282">
        <v>4000</v>
      </c>
      <c r="F16" s="282">
        <v>4200</v>
      </c>
    </row>
    <row r="17" spans="1:6">
      <c r="A17" s="278"/>
      <c r="B17" s="282" t="s">
        <v>336</v>
      </c>
      <c r="C17" s="282"/>
      <c r="D17" s="283">
        <f>SUM(D16)</f>
        <v>2</v>
      </c>
      <c r="E17" s="282">
        <f>SUM(E16)</f>
        <v>4000</v>
      </c>
      <c r="F17" s="282">
        <f>SUM(F16)</f>
        <v>4200</v>
      </c>
    </row>
    <row r="18" spans="1:6">
      <c r="A18" s="278"/>
      <c r="B18" s="286" t="s">
        <v>40</v>
      </c>
      <c r="C18" s="287"/>
      <c r="D18" s="283">
        <f>D17</f>
        <v>2</v>
      </c>
      <c r="E18" s="282">
        <f>E17</f>
        <v>4000</v>
      </c>
      <c r="F18" s="282">
        <f>F17</f>
        <v>4200</v>
      </c>
    </row>
    <row r="19" spans="1:6">
      <c r="A19" s="278"/>
      <c r="B19" s="297"/>
      <c r="C19" s="297"/>
      <c r="D19" s="298"/>
      <c r="E19" s="299"/>
      <c r="F19" s="299"/>
    </row>
    <row r="20" spans="1:6" ht="18.75">
      <c r="A20" s="278"/>
      <c r="B20" s="295" t="s">
        <v>337</v>
      </c>
      <c r="C20" s="278"/>
      <c r="D20" s="267"/>
      <c r="E20" s="268"/>
      <c r="F20" s="268"/>
    </row>
    <row r="21" spans="1:6">
      <c r="A21" s="278"/>
      <c r="B21" s="289" t="s">
        <v>41</v>
      </c>
      <c r="C21" s="290" t="s">
        <v>20</v>
      </c>
      <c r="D21" s="291" t="s">
        <v>327</v>
      </c>
      <c r="E21" s="292" t="s">
        <v>328</v>
      </c>
      <c r="F21" s="292" t="s">
        <v>329</v>
      </c>
    </row>
    <row r="22" spans="1:6">
      <c r="A22" s="278"/>
      <c r="B22" s="279" t="s">
        <v>96</v>
      </c>
      <c r="C22" s="280"/>
      <c r="D22" s="280"/>
      <c r="E22" s="280"/>
      <c r="F22" s="281"/>
    </row>
    <row r="23" spans="1:6">
      <c r="A23" s="278"/>
      <c r="B23" s="282" t="s">
        <v>290</v>
      </c>
      <c r="C23" s="282" t="s">
        <v>291</v>
      </c>
      <c r="D23" s="283">
        <v>1</v>
      </c>
      <c r="E23" s="282">
        <v>991</v>
      </c>
      <c r="F23" s="282">
        <v>3270.3</v>
      </c>
    </row>
    <row r="24" spans="1:6">
      <c r="A24" s="278"/>
      <c r="B24" s="282" t="s">
        <v>338</v>
      </c>
      <c r="C24" s="282"/>
      <c r="D24" s="283">
        <f>SUM(D23)</f>
        <v>1</v>
      </c>
      <c r="E24" s="282">
        <f>SUM(E23)</f>
        <v>991</v>
      </c>
      <c r="F24" s="282">
        <f>SUM(F23)</f>
        <v>3270.3</v>
      </c>
    </row>
    <row r="25" spans="1:6">
      <c r="A25" s="278"/>
      <c r="B25" s="282" t="s">
        <v>40</v>
      </c>
      <c r="C25" s="282"/>
      <c r="D25" s="283">
        <f>D24</f>
        <v>1</v>
      </c>
      <c r="E25" s="282">
        <f>E24</f>
        <v>991</v>
      </c>
      <c r="F25" s="282">
        <f>F24</f>
        <v>3270.3</v>
      </c>
    </row>
    <row r="26" spans="1:6">
      <c r="A26" s="296"/>
      <c r="B26" s="296"/>
      <c r="C26" s="278"/>
    </row>
    <row r="27" spans="1:6">
      <c r="A27" s="296"/>
      <c r="B27" s="296"/>
      <c r="C27" s="278"/>
    </row>
    <row r="28" spans="1:6">
      <c r="A28" s="296"/>
      <c r="B28" s="296"/>
      <c r="C28" s="278"/>
    </row>
    <row r="29" spans="1:6">
      <c r="A29" s="296"/>
      <c r="B29" s="296"/>
      <c r="C29" s="278"/>
    </row>
    <row r="30" spans="1:6">
      <c r="A30" s="296"/>
      <c r="B30" s="296"/>
      <c r="C30" s="278"/>
    </row>
    <row r="31" spans="1:6">
      <c r="A31" s="296"/>
      <c r="B31" s="296"/>
      <c r="C31" s="278"/>
    </row>
    <row r="32" spans="1:6">
      <c r="A32" s="296"/>
      <c r="B32" s="296"/>
      <c r="C32" s="278"/>
    </row>
  </sheetData>
  <mergeCells count="8">
    <mergeCell ref="B18:C18"/>
    <mergeCell ref="B22:F22"/>
    <mergeCell ref="B15:F15"/>
    <mergeCell ref="B1:E1"/>
    <mergeCell ref="B2:F2"/>
    <mergeCell ref="B8:F8"/>
    <mergeCell ref="B11:C11"/>
    <mergeCell ref="B13:F13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5" t="s">
        <v>0</v>
      </c>
      <c r="C1" s="255"/>
      <c r="D1" s="5"/>
      <c r="E1" s="5"/>
      <c r="F1" s="5"/>
    </row>
    <row r="2" spans="1:6" ht="27.95" customHeight="1">
      <c r="A2" s="4"/>
      <c r="B2" s="256" t="s">
        <v>316</v>
      </c>
      <c r="C2" s="256"/>
      <c r="D2" s="256"/>
      <c r="E2" s="256"/>
      <c r="F2" s="256"/>
    </row>
    <row r="3" spans="1:6" ht="42.75" customHeight="1">
      <c r="B3" s="206" t="s">
        <v>46</v>
      </c>
      <c r="C3" s="207"/>
      <c r="D3" s="207"/>
      <c r="E3" s="207"/>
      <c r="F3" s="20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2" t="s">
        <v>77</v>
      </c>
      <c r="C12" s="113" t="s">
        <v>56</v>
      </c>
      <c r="D12" s="114" t="s">
        <v>142</v>
      </c>
      <c r="E12" s="115">
        <v>502671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Non Iraqi 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2026-03-02T10:43:36Z</cp:lastPrinted>
  <dcterms:created xsi:type="dcterms:W3CDTF">2024-09-12T06:50:39Z</dcterms:created>
  <dcterms:modified xsi:type="dcterms:W3CDTF">2026-03-02T10:43:59Z</dcterms:modified>
</cp:coreProperties>
</file>